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" windowWidth="15570" windowHeight="9030"/>
  </bookViews>
  <sheets>
    <sheet name="24.09" sheetId="2" r:id="rId1"/>
  </sheets>
  <definedNames>
    <definedName name="_xlnm.Print_Area" localSheetId="0">'24.09'!$A$1:$I$282</definedName>
  </definedNames>
  <calcPr calcId="144525"/>
</workbook>
</file>

<file path=xl/calcChain.xml><?xml version="1.0" encoding="utf-8"?>
<calcChain xmlns="http://schemas.openxmlformats.org/spreadsheetml/2006/main">
  <c r="H169" i="2" l="1"/>
  <c r="H26" i="2"/>
  <c r="H29" i="2"/>
  <c r="H68" i="2"/>
  <c r="H27" i="2" l="1"/>
  <c r="H62" i="2"/>
  <c r="H48" i="2"/>
  <c r="H109" i="2"/>
  <c r="H106" i="2" s="1"/>
  <c r="H21" i="2"/>
  <c r="H28" i="2"/>
  <c r="H32" i="2"/>
  <c r="H44" i="2"/>
  <c r="H49" i="2"/>
  <c r="H59" i="2"/>
  <c r="H65" i="2"/>
  <c r="H145" i="2"/>
  <c r="H144" i="2"/>
  <c r="H147" i="2"/>
  <c r="H149" i="2"/>
  <c r="H151" i="2"/>
  <c r="H153" i="2"/>
  <c r="H155" i="2"/>
  <c r="H157" i="2"/>
  <c r="H162" i="2"/>
  <c r="H167" i="2"/>
  <c r="H178" i="2"/>
  <c r="H179" i="2"/>
  <c r="H201" i="2"/>
  <c r="H205" i="2"/>
  <c r="H206" i="2"/>
  <c r="H211" i="2"/>
  <c r="H208" i="2" s="1"/>
  <c r="H257" i="2"/>
  <c r="H212" i="2" s="1"/>
  <c r="H266" i="2"/>
  <c r="H265" i="2" s="1"/>
  <c r="H270" i="2"/>
  <c r="H272" i="2"/>
  <c r="H276" i="2"/>
  <c r="H274" i="2" s="1"/>
  <c r="H204" i="2" l="1"/>
  <c r="H31" i="2"/>
  <c r="H174" i="2"/>
  <c r="H160" i="2" s="1"/>
  <c r="H161" i="2"/>
  <c r="H20" i="2"/>
  <c r="H19" i="2" l="1"/>
  <c r="H277" i="2"/>
</calcChain>
</file>

<file path=xl/sharedStrings.xml><?xml version="1.0" encoding="utf-8"?>
<sst xmlns="http://schemas.openxmlformats.org/spreadsheetml/2006/main" count="824" uniqueCount="341">
  <si>
    <t xml:space="preserve">Реконструкція дороги комунальної власності по вулиці А.Михайловського від Л.Качинського до вул.Вокзальна в м.Буча Київської області </t>
  </si>
  <si>
    <t>капітальний ремонт дорожнього покриття комунальної власності по вул. Києво-Мироцька від №104-а до вул.Леха Качинського в м.Буча Київської області</t>
  </si>
  <si>
    <t xml:space="preserve">капітальний ремонт дорожнього покриття із тротуаром комунальної власності біля багатоквартирних житлових будинків по вул.Садова №4, №6 в с.Гаврилівка </t>
  </si>
  <si>
    <t xml:space="preserve">капітальний ремонт вимощення адміністративної будівлі по вул. Шевченка,100 в с.Луб’янка Бородянського району Київської області  </t>
  </si>
  <si>
    <t xml:space="preserve">капітальний ремонт огорожі та ангарів товаро-транспортної бази комунальної власності по вул.Леха Качинського,1-а в м.Буча Київської області </t>
  </si>
  <si>
    <t>ЖБК "Ірпіньмаш-2"</t>
  </si>
  <si>
    <t>Капітальні трансферти підприємствам, установам, організаціям на придбання предметів довгострокового користування (відшкодування 50% вартості матеріалів  на капітальний ремонт м’якої покрівлі по існуючому покриттю багатоквартирного житлового будинку за адресою вул.Тарасівська,10-В в м.Буча Київської області)</t>
  </si>
  <si>
    <t>капітальний ремонт мереж вуличного освітлення комунальної власності вздовж вело доріжки (від вул.Паркова до Бучанського міського парку) в м.Буча Київської області</t>
  </si>
  <si>
    <t xml:space="preserve">капітальний ремонт мереж вуличного освітлення комунальної власності вздовж пішохідної зони між парком розваг та автостоянкою у Бучанському міському парку в м.Буча Київської області </t>
  </si>
  <si>
    <t>капітальний ремонт мереж вуличного освітлення комунальної власності вздовж набережної у Бучанському міському парку в м.Буча Київської област</t>
  </si>
  <si>
    <t xml:space="preserve">капітальний ремонт зелених зон в сквері «Сімейний», що розташований в межах вулиць Києво-Мироцької, Полтавської та Пушкінської в м.Буча Київської області </t>
  </si>
  <si>
    <t xml:space="preserve">капітальний ремонт елементів благоустрою від нижньої частини парку до автостоянки, що біля озера на території Бучанського міського парку в м.Буча Київської області </t>
  </si>
  <si>
    <t>Реалізація проектів в рамках Надзвичайної кредитної програми для відновлення України</t>
  </si>
  <si>
    <t>0617366</t>
  </si>
  <si>
    <t xml:space="preserve">Будівництво дитячих ігрових майданчиків по вул.Вишнева в м.Буча Київської області </t>
  </si>
  <si>
    <t xml:space="preserve">Розробка проектно-кошторисної документації на реконструкцію з добудовою загальноосвітньої школи №1 І-ІІІ ступенів по вул. Малиновського,74 в м.Буча Київської області </t>
  </si>
  <si>
    <t xml:space="preserve">Капітальний ремонт об’єкту комунальної власності спільного користування, а саме: «Капітальний ремонт покрівлі будівлі інфекційного відділення  КНП «Ірпінська центральна міська лікарня» за адресою м.Буча, вул. Польова,19 </t>
  </si>
  <si>
    <t xml:space="preserve"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№4741-76-VII від 26.03.2020 </t>
  </si>
  <si>
    <t>Капітальний ремонт дороги комунальної власності по вул.Інтернаціоналістів в м.Буча Київської області</t>
  </si>
  <si>
    <t>Капітальний ремонт дороги комунальної власності по вул.Садова (біля закладу середньої освіти І-ІІІ ступенів №8) в с.Гаврилівка Київської області</t>
  </si>
  <si>
    <t xml:space="preserve">капітальний ремонт земляного полотна біля парку розваг у Бучанському міському парку  в м.Буча Київської області </t>
  </si>
  <si>
    <t xml:space="preserve">капітальний ремонт системи автоматичного поливу із влаштуванням озеленення вздовж парку розваг у Бучанському міському парку в м.Буча Київської області </t>
  </si>
  <si>
    <t xml:space="preserve">Капітальний ремонт по улаштуванню перегородок ІІ-го поверху (відділ реєстрації місця проживання) Бучанської міської ради в м.Буча Київської області по вул. Енергетиків,12 </t>
  </si>
  <si>
    <t>капітальний ремонт свердловини у Бучанському міському парку  в м.Буча Київської області</t>
  </si>
  <si>
    <t>0117330</t>
  </si>
  <si>
    <t>0443</t>
  </si>
  <si>
    <t>Капітальний ремонт прибудинкової території інфекційного відділення КНП «Ірпінська центральна лікарня» - об’єкта комунальної власності спільного користування за адресою: Київська область, м.Буча, вул.Польова, №19</t>
  </si>
  <si>
    <t>Капітальний ремонт дороги комунальної власності по вул.Федорова в с.Тарасівщина Київської області</t>
  </si>
  <si>
    <t>Капітальний ремонт асфальтного покриття товарно – транспортної бази комунальної власності КП «Продсервіс» по вул. Сілезькій, 3/23 в м.Буча Київської області</t>
  </si>
  <si>
    <t>01 КПГХ "Продсервіс"</t>
  </si>
  <si>
    <t>0610</t>
  </si>
  <si>
    <t xml:space="preserve">Капітальний ремонт покрівлі житлового будинку по вул. Склозаводська,3 (корпус2, осі 5-6) в м.Буча Київської області 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</si>
  <si>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№4824-77-VII від 07.04.2020 (позачергова)</t>
  </si>
  <si>
    <t xml:space="preserve">капітальний ремонт дороги комунальної власності між вул.Лесі Українки та бульв.Б.Хмельницького в м.Буча Київської області </t>
  </si>
  <si>
    <t>реконструкція дороги комунальної власності по вул.Паркова від озера Бучанського міського парку до вул.Сілезька в м.Буча Київської області (співфінансування)</t>
  </si>
  <si>
    <t xml:space="preserve">придбання обладнання і предметів довгострокового користування 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</si>
  <si>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№4894-79-VII від 21.05.2020</t>
  </si>
  <si>
    <t xml:space="preserve">Субвенція з місцевого бюджету на забезпечення якісної, сучасної та доступної загальної середньої освіти «Нова українська школа»: придбання обладнання і предметів довгострокового користування </t>
  </si>
  <si>
    <t>0961</t>
  </si>
  <si>
    <t>0962</t>
  </si>
  <si>
    <t>0617321</t>
  </si>
  <si>
    <t>Будівництво освітніх установ та закладів</t>
  </si>
  <si>
    <t xml:space="preserve">Будівництво спортивного блоку в комплексі з будівлями загальноосвітньої школи №2 по вул.Шевченка,14 в м.Буча Київської області </t>
  </si>
  <si>
    <t>за рахунок" інші субвенції з місцевого бюджету на здійснення заходів з капітального будівництва, реконструкції та ремонту об’єктів комунальної власності на території Київської області (видатки розвитку)", в тому числі:</t>
  </si>
  <si>
    <t xml:space="preserve">Будівництво дошкільного дитячого закладу на 144 місця во вул.Лесі Українки в м.Буча Київської області 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</si>
  <si>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№4966-80-VII від 25.06.2020</t>
  </si>
  <si>
    <t>Капітальний ремонт з улаштування системи кондиціонування приміщень Бучанської міської ради в м.Буча Київської області по вул.Енергетиків, 12</t>
  </si>
  <si>
    <t>субвенції з місцевого бюджету за рахунок залишку коштів освітньої субвенції, що утворився на початок бюджетного періоду , в тому числі на:</t>
  </si>
  <si>
    <t>на ремонт та придбання обладнання для їдалень (харчоблоків) закладів загальної середньої освіти</t>
  </si>
  <si>
    <t>Будівництво спортивного блоку в комплексі з будівлями загальноосвітньої школи №2 по вул.Шевченка,14 в м.Буча Київської області (співфінансування)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</si>
  <si>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№5426-83-VII від 03.09.2020 (позачергова)</t>
  </si>
  <si>
    <t xml:space="preserve">Будівництво спортивного мультифункціонального майданчику зі штучним покриттям та тренажерним обладнанням за адресою с.Луб’янка, вул.Шевченка,17, Комунальний заклад Луб’янський заклад загальної середньої освіти І-ІІ ступенів №7 Бучанської міської ради Київської області (співфінансування) </t>
  </si>
  <si>
    <t>Капітальні видатки (придбання предметів довгострокового використання) – для закупівлі спеціалізованого автомобіля – підмітально конвейерно-вакуумну комунальну машину</t>
  </si>
  <si>
    <t xml:space="preserve">Будівництво алеї Воїнам АТО/ООС по вул. Пушкінська в м.Буча Київської області </t>
  </si>
  <si>
    <t>капітальний ремонт озеленення із влаштуванням системи автоматичного поливу по вул. Пушкінська,82 в м.Буча Київської області</t>
  </si>
  <si>
    <t xml:space="preserve">капітальний ремонт дороги по вул.Михайленка в с.Гаврилівка Вишгородського району Київської області (співфінансування) 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</si>
  <si>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№5451-85-VII від 24.09.2020</t>
  </si>
  <si>
    <t>капітальний ремонт харчоблоку Комунального закладу «Гаврилівський заклад загальної середньої освіти І-ІІІ ступенів №8 в с.Гаврилівка, Київської області»</t>
  </si>
  <si>
    <t xml:space="preserve">Капітальні видатки (придбання предметів довгострокового використання) – для придбання  програмно-апаратного комплексу </t>
  </si>
  <si>
    <t>ОСББ "БХ-10"</t>
  </si>
  <si>
    <t>Капітальні видатки (придбання предметів довгострокового використання) – відшкодування 50% вартості устаткування спортивно-ігрового комплексу «Циліндр»</t>
  </si>
  <si>
    <t>ОСББ "Тарасівський"</t>
  </si>
  <si>
    <t xml:space="preserve">Капітальні видатки (придбання предметів довгострокового використання) – відшкодування 50% укладання гумової плитки на спортивному майданчику для рухомих ігор біля території будинку по вул. Тарасівська,8-а в м.Буча Київської області  </t>
  </si>
  <si>
    <t xml:space="preserve">проведення експертизи проекту «Будівництво газопостачання котельні за адресою: вул. Леха Качинського,10 м.Буча Київської області» 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</si>
  <si>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№5125-81-VII від 23.07.2020</t>
  </si>
  <si>
    <t>0117363</t>
  </si>
  <si>
    <t>Виконання інвестиційних проектів в рамках підтримки розвитку об'єднаних територіальних громад</t>
  </si>
  <si>
    <t xml:space="preserve">капітальний ремонт дороги по вул. Михайленка в с.Гаврилівка Вишгородського району Київської області </t>
  </si>
  <si>
    <t xml:space="preserve">Капітальний ремонт дороги комунальної власності по вул. Інститутська (від вул.Тургенєва до вул. Революції) в м.Буча Київської області </t>
  </si>
  <si>
    <t>Придбання апарату для проведення мамографії для комунального  некомерційного підприємства "Бучанський центр первинної медико-санітарної допомоги" Бучанської міської ради за адресою Київська область, місто Буча, бульвар Богдана Хмельницького, будинку 2</t>
  </si>
  <si>
    <t>0617363</t>
  </si>
  <si>
    <t xml:space="preserve">Капітальний ремонт заїзду до Бучанського навчально-виховного комплексу "Спеціалізована загальноосвітня школа І-ІІІ ступенів - загальноосвітня школа  І-ІІІ ступенів №2 з вулиці Тургенєва в м.Буча Київської області </t>
  </si>
  <si>
    <t>0810</t>
  </si>
  <si>
    <t>0813222</t>
  </si>
  <si>
    <t>3222</t>
  </si>
  <si>
    <t>1060</t>
  </si>
  <si>
    <t>капітальні трансферти органам державного управління інших рівнів</t>
  </si>
  <si>
    <r>
  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 </t>
    </r>
    <r>
      <rPr>
        <u/>
        <sz val="10"/>
        <color indexed="18"/>
        <rFont val="Times New Roman"/>
        <family val="1"/>
        <charset val="204"/>
      </rPr>
      <t>пунктів 11 - 14</t>
    </r>
    <r>
      <rPr>
        <sz val="10"/>
        <color indexed="63"/>
        <rFont val="Times New Roman"/>
        <family val="1"/>
        <charset val="204"/>
      </rPr>
      <t> частини другої статті 7 або учасниками бойових дій відповідно до </t>
    </r>
    <r>
      <rPr>
        <u/>
        <sz val="10"/>
        <color indexed="18"/>
        <rFont val="Times New Roman"/>
        <family val="1"/>
        <charset val="204"/>
      </rPr>
      <t>пунктів 19 - 20</t>
    </r>
    <r>
      <rPr>
        <sz val="10"/>
        <color indexed="63"/>
        <rFont val="Times New Roman"/>
        <family val="1"/>
        <charset val="204"/>
      </rPr>
      <t> частини першої статті 6 Закону України "Про статус ветеранів війни, гарантії їх соціального захисту", та які потребують поліпшення житлових умов</t>
    </r>
  </si>
  <si>
    <t>Амбулаторно-поліклінічна допомога населенню, крім первинної медичної допомоги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</si>
  <si>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№5246-82-VII від 27.08.2020</t>
  </si>
  <si>
    <t xml:space="preserve">Будівництво дитячого майданчика по вул.Яблунська в м.Буча Київської області (біля НВК «Берізка») </t>
  </si>
  <si>
    <t xml:space="preserve">технічний нагляд за об’єктом будівництва «Будівництво спортивного блоку в комплексі з будівлями загальноосвітньої школи №2 по вул.Шевченка,14 в м.Буча « (залишки) </t>
  </si>
  <si>
    <t xml:space="preserve">авторський нагляд за об’єктом будівництва «Будівництво спортивного блоку в комплексі з будівлями загальноосвітньої школи №2 по вул.Шевченка,14 в м.Буча « (залишки) </t>
  </si>
  <si>
    <t xml:space="preserve">авторський нагляд за об’єктом будівництва «Будівництво дошкільного навчального закладу на 144 місця по вул.Лесі Українки в м.Буча Київської області» </t>
  </si>
  <si>
    <t xml:space="preserve">Будівництво дошкільного дитячого закладу на 144 місця во вул.Лесі Українки в м.Буча Київської області (співфінансування) </t>
  </si>
  <si>
    <t xml:space="preserve">виготовлення експертного звіту  кошторисної документації по «Капітальному ремонту будинку культури «Поліський» по вул. Свято – Троїцький, 66 в с.Гаврилівка Київської області» </t>
  </si>
  <si>
    <t xml:space="preserve">Капітальний ремонт приміщення актової зали та фойє будинку культури «Поліський» по вул. Свято – Троїцький, 66 в с.Гаврилівка Київської області» </t>
  </si>
  <si>
    <t xml:space="preserve">будівництво дитячого майданчика по вул.Льва Толстого в м.Буча Київської області </t>
  </si>
  <si>
    <t xml:space="preserve">проектно-кошторисна документація по будівництву дитячого майданчика по вул.Льва Толстого в м.Буча Київської області </t>
  </si>
  <si>
    <t xml:space="preserve">технічний нагляд за будівництвом дитячого майданчика по вул.Льва Толстого в м.Буча Київської області </t>
  </si>
  <si>
    <t>будівництво дитячого майданчика по вул.Шевченка (біля будинку культури) в с.Луб’янка  Київської області</t>
  </si>
  <si>
    <t>проектно-кошторисна документація по будівництву дитячого майданчика по вул.Шевченка (біля будинку культури) в с.Луб’янка  Київської області</t>
  </si>
  <si>
    <t xml:space="preserve">технічний нагляд за будівництвом дитячого майданчика по вул.Шевченка (біля будинку культури) в с.Луб’янка  Київської області </t>
  </si>
  <si>
    <t xml:space="preserve">будівництво ландшафтного парку козацького побуту в межах вулиць Шевченка та Тургенєва в м.Буча Київської області </t>
  </si>
  <si>
    <t xml:space="preserve">проектно-кошторисна документація по будівництву ландшафтного парку козацького побуту в межах вулиць Шевченка та Тургенєва в м.Буча Київської області </t>
  </si>
  <si>
    <t xml:space="preserve">технічний нагляд за будівництвом ландшафтного парку козацького побуту в межах вулиць Шевченка та Тургенєва в м.Буча Київської області </t>
  </si>
  <si>
    <t xml:space="preserve">капітальний ремонт скейт-парку у Бучанському міському парку в м.Буча Київської області </t>
  </si>
  <si>
    <t xml:space="preserve">проектно-кошторисна документація на капітальний ремонт скейт-парку у Бучанському міськму парку в м.Буча Київської області </t>
  </si>
  <si>
    <t xml:space="preserve">технічний нагляд за капітальним ремонтом скейт-парку у Бучанському міському парку в м.Буча Київської області </t>
  </si>
  <si>
    <t xml:space="preserve">капітальний ремонт майданчиків біля озера у Бучанському міському парку в м.Буча Київської області </t>
  </si>
  <si>
    <t xml:space="preserve">проектно-кошторисна документація капітальний ремонт майданчиків біля озера у Бучанському міському парку в м.Буча Київської області </t>
  </si>
  <si>
    <t xml:space="preserve">технічний нагляд за капітальним ремонтом майданчиків біля озера у Бучанському міському парку в м.Буча Київської області </t>
  </si>
  <si>
    <t xml:space="preserve">капітальний ремонт озеленення з облаштуванням майданчиків та влаштування системи автоматичного поливу біля озера у Бучанському міському парку в м.Буча Київської області (частково) </t>
  </si>
  <si>
    <t xml:space="preserve">капітальний ремонт системи опалення  багатоповерхового будинку комунальної власності  за адресою Київська область м.Буча, вул.Польова,24 </t>
  </si>
  <si>
    <t xml:space="preserve">капітальний ремонт системи опалення  багатоповерхового будинку комунальної власності  за адресою Київська область м.Буча, вул.Польова,26 </t>
  </si>
  <si>
    <t xml:space="preserve">капітальний ремонт тротуару комунальної власності між вул.Лесі Українки та бульвару Б.Хмельницького в м.Буча Київської області </t>
  </si>
  <si>
    <t xml:space="preserve">капітальний ремонт мереж вуличного освітлення по вул.Молодіжна в с.Блиставиця Київської області </t>
  </si>
  <si>
    <t xml:space="preserve">капітальний ремонт мереж вуличного освітлення  комунальної власності по вул.Депутатська (від вул.Горького до ТК «Варшавський») та вул.Горького (від вул.Заводська до вул.Депутатська) в м.Буча Київської області </t>
  </si>
  <si>
    <t xml:space="preserve">капітальний ремонт мереж вуличного освітлення комунальної власності по вул.Депутатська (від залізничного переїзду до вул.Горького) в м.Буча Київської області </t>
  </si>
  <si>
    <t xml:space="preserve">капітальний ремонт мереж вуличного освітлення комунальної власності по вул.Нове Шосе (від бул.Богдана Хмельницького до вул.Лесі Українки) в м.Буча Київської області </t>
  </si>
  <si>
    <t xml:space="preserve">розробка проектно-кошторисної документації «Капітальний ремонт мереж електропостачання багатоквартирного житлового будинку по вул.Тарасівська,1Г в м.Буча Київської області </t>
  </si>
  <si>
    <t xml:space="preserve">капітальний ремонт системи водовідведення по вул.Горького в м.Буча Київської області </t>
  </si>
  <si>
    <t xml:space="preserve">капітальний ремонт дороги комунальної власності по вул.Тургенєва (від вул.Інститутська до пров.Тургенєва) в м.Буча Київської області </t>
  </si>
  <si>
    <t>ЖБК "Победа"</t>
  </si>
  <si>
    <t>Капітальні трансферти підприємствам, установам, організаціям на придбання предметів довгострокового користування (відшкодування 50% вартості матеріалів  на капітальний ремонт конструктивних елементів житлового будинку  10-Б по вул.Тарасівськав м.Буча Київської області (ремонт кабелю електропостачання)</t>
  </si>
  <si>
    <t>Капітальні трансферти підприємствам, установам, організаціям на придбання предметів довгострокового користування (відшкодування 50% вартості матеріалів  на капітальний ремонт конструктивних елементів житлового будинку  10-Б по вул.Тарасівськав м.Буча Київської області (заміна вікон у під"їзді)</t>
  </si>
  <si>
    <t xml:space="preserve">капітальний ремонт мереж вуличного освітлення комунальної власності по вул.Пушкінська (від вул.Яснополянська до вул.Тургенєва) в м.Буча Київської області </t>
  </si>
  <si>
    <r>
      <t>Розробка проектної документації з експериментального будівництва об</t>
    </r>
    <r>
      <rPr>
        <sz val="10"/>
        <color indexed="8"/>
        <rFont val="Tahoma"/>
        <family val="2"/>
        <charset val="204"/>
      </rPr>
      <t>՚</t>
    </r>
    <r>
      <rPr>
        <sz val="10"/>
        <color indexed="8"/>
        <rFont val="Times New Roman"/>
        <family val="1"/>
        <charset val="204"/>
      </rPr>
      <t xml:space="preserve">єкту інженерно-траспортної інфраструктури, а саме: «Пішохідного шляхопроводу тунельного типу під залізничними коліями станції м. Буча з виходом до пасажирської платформи залізничного вокзалу без перерви руху залізничного транспорту» стадія П (технологічне рішення, проектна документація, кошторисна документація) </t>
    </r>
  </si>
  <si>
    <t>Будівництво  інших об'єктів комунальної власності</t>
  </si>
  <si>
    <r>
      <t>За рахунок «Субвенції з державного бюджету місцевим бюджетам на здійснення заходів щодо соціально-економічного розвитку окремих територій»</t>
    </r>
    <r>
      <rPr>
        <sz val="10"/>
        <color indexed="8"/>
        <rFont val="Times New Roman"/>
        <family val="1"/>
        <charset val="204"/>
      </rPr>
      <t xml:space="preserve"> </t>
    </r>
  </si>
  <si>
    <t xml:space="preserve">капітальний ремонт огорожі комунальної власності на території Бучанської Української гімназії по вул.Вишнева, в м.Буча  Київської області </t>
  </si>
  <si>
    <t xml:space="preserve">будівництво спортивних майданчиків на території загальноосвітньої школи №2 по вул.Шевченка,14 в м.Буча Київської області </t>
  </si>
  <si>
    <t xml:space="preserve">капітальний ремонт вхідної групи КЗ «Луб’янський  заклад загальної середньої освіти І-ІІ ступенів №7» по вул.Шевченка,17 в с.Луб’янка Київської області </t>
  </si>
  <si>
    <t xml:space="preserve">будівництво дитячого ігрового майданчику в КЗ «Луб’янський  заклад загальної середньої освіти І-ІІ ступенів №7» по вул. Шевченка,17 в с.Луб’янка Київської області </t>
  </si>
  <si>
    <t>капітальний ремонт – благоустрій території КЗ «Луб’янський  заклад загальної середньої освіти І-ІІ ступенів №7» по вул. Шевченка,17 в с.Луб’янка Київської області</t>
  </si>
  <si>
    <t>0721</t>
  </si>
  <si>
    <t>Капітальні трансферти підприємствам, установам, організаціям на придбання предметів довгострокового користування (відеоцистоуретроскопу та відеогастроскопічного комплексу, придбання 4-х компресорів для стоматологічних установок)</t>
  </si>
  <si>
    <t xml:space="preserve">експертиза проектно-кошторисної документації по об’єкту «Реконструкція фонтану на Київській площі в м.Буча Київської області» </t>
  </si>
  <si>
    <t>1110160</t>
  </si>
  <si>
    <t>0160</t>
  </si>
  <si>
    <t>Керівництво і управління  у відповідній сфері  у містах (місті Києві), селищах, селах, об"єднаних териториальних громадах</t>
  </si>
  <si>
    <t>1115031</t>
  </si>
  <si>
    <t>Утримання та навчально-тренувальна робота комунальних дитячо-юнацьких спортивних шкіл</t>
  </si>
  <si>
    <t>0119750</t>
  </si>
  <si>
    <t>Заходи з енергозбереження - встановлення на об"єктах бюджетноїсфери індивідуальних теплових пунктів з погодним регулюванням (співфінансування 50%)</t>
  </si>
  <si>
    <t>Додаток 6</t>
  </si>
  <si>
    <t>РОЗПОДІЛ</t>
  </si>
  <si>
    <t>×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</si>
  <si>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</si>
  <si>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</si>
  <si>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</si>
  <si>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</si>
  <si>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Обсяг видатків бюджету розвитку, гривень</t>
  </si>
  <si>
    <t>Рівень будівельної готовності об’єкта на кінець бюджетного періоду, %</t>
  </si>
  <si>
    <t>0117650</t>
  </si>
  <si>
    <t>0490</t>
  </si>
  <si>
    <t>Проведення експертної грошової оцінки земельних ділянок комунальної власності по вул. м.Буча</t>
  </si>
  <si>
    <t>0110150</t>
  </si>
  <si>
    <t>0110180</t>
  </si>
  <si>
    <t>Капітальний ремонт тротуару комунальної власності  по вул. Заводська  (від № 2 до вул. Депутатська) в м.Буча  Київської області</t>
  </si>
  <si>
    <t>01 Бучанська міська рада</t>
  </si>
  <si>
    <t>06 Відділ освіти</t>
  </si>
  <si>
    <t>0611020</t>
  </si>
  <si>
    <t>Капітальні видатки (придбання предметів довгострокового використання)</t>
  </si>
  <si>
    <t>0921</t>
  </si>
  <si>
    <t>Капітальний ремонт спортивного майданчика  Бучанського НВК "СЗОШ І-ІІІ ст. - ЗОШ І-ІІІ ст." №3 по вул. Вокзальна,46-А в м.Буча Київської області.</t>
  </si>
  <si>
    <t>01 КП "Бучанське УЖКГ"</t>
  </si>
  <si>
    <t>0116030</t>
  </si>
  <si>
    <t>01 КП "Бучазеленбуд"</t>
  </si>
  <si>
    <t>01 КП "Бучабудзамовник"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</si>
  <si>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</si>
  <si>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</si>
  <si>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об’єкта, гривень</t>
  </si>
  <si>
    <t>коштів бюджету розвитку Бучанської міської об’єднаної територіальної громади  за об’єктами у 2020 році</t>
  </si>
  <si>
    <t>За рахунок коштів бюджету розвитку</t>
  </si>
  <si>
    <t>0611010</t>
  </si>
  <si>
    <t>Проектні роботи "Капітальний ремонт дороги комунальної власності по пров. Трудовий в м. Буча иївської області"</t>
  </si>
  <si>
    <r>
      <t xml:space="preserve">Проектні роботи </t>
    </r>
    <r>
      <rPr>
        <b/>
        <sz val="10"/>
        <color indexed="8"/>
        <rFont val="Times New Roman"/>
        <family val="1"/>
        <charset val="204"/>
      </rPr>
      <t>"</t>
    </r>
    <r>
      <rPr>
        <sz val="10"/>
        <color indexed="8"/>
        <rFont val="Times New Roman"/>
        <family val="1"/>
        <charset val="204"/>
      </rPr>
      <t>Капітальний ремонт дороги комунальної власності по вул. Нагірна в м. Буча иївської області"</t>
    </r>
  </si>
  <si>
    <t>Проектні роботи "Капітальний ремонт дороги комунальної власності по вул. Яснополянська (від вул. Нове Шосе до вул. А. Михайловського) в м. Буча иївської області"</t>
  </si>
  <si>
    <t>Проектні роботи "Капітальний ремонт дороги комунальної власності по вул. Гоголя (від вул. Старояблунська до вул. Києво-Мироцька) в м. Буча иївської області"</t>
  </si>
  <si>
    <t>Проектні роботи "Капітальний ремонт існуючої підпірної стінки зі сходами та зливної системи для відведення дощових вод на території будинку №7, по вул. Склозаводська в м. Буча Київської області"</t>
  </si>
  <si>
    <t>Проектні роботи "Капітальний ремонт пішохідних доріжок в межах пров. Санаторний в м. Буча Київської області"</t>
  </si>
  <si>
    <t>Проектні роботи "Капітальний ремонт проїзду між вул. Склозаводська та пров. Яблунський в м. Буча Київської області"</t>
  </si>
  <si>
    <t>Проектні роботи "Капітальний ремонт дороги комунальної власності по вул. Заводська (від "2-В до вул. Депутатська) в м. Буча иївської області"</t>
  </si>
  <si>
    <t>Проектні роботи "Реконструкція тротуару по вул. Заводська (від №2-В по вул. Депутатська) в м. Буча київської області"</t>
  </si>
  <si>
    <t>Проектні роботи "Капітальний ремонт дороги комунальної власності по вул. Депутатська (біля міського кладовища) в м. Буча иївської області"</t>
  </si>
  <si>
    <t>Проектні роботи "Капітальний ремонт автостоянки комунальної власності по вул. А. Михайловського від вул. Тургенєва до №31 в м. Буча Київської області"</t>
  </si>
  <si>
    <t>Проектні роботи "Капітальний ремонт дорожнього покриття із тротуаром комунальної власності біля багатоквартирних житлових будинків по вул. Садова №4, №6 в с. Гаврилівка Київської області"</t>
  </si>
  <si>
    <t>Проектні роботи "Капітальний ремонт тротуару комунальної власності по вул. Яснополянська (від вул. Нове Шосе до вул. А. Михайловського) в м. Буча иївської області"</t>
  </si>
  <si>
    <t>Проектні роботи "Капітальний ремонт тротуару комунальної власності по вул. Гоголя (від вул. Старояблунська до вул. Києво-Мироцька) в м. Буча иївської області"</t>
  </si>
  <si>
    <t>Проектні роботи "Капітальний ремонт озеленення скверу "Родинний" в с. Гаврилівка Київської області"</t>
  </si>
  <si>
    <t>Проектні роботи "Капітальний ремонт вхідної групи Бучанського НВК "СОШ І-ІІІ ст. - ЗОШ І-ІІІ ст." №3 із вулиці Назарія Яремчука в м.Буча Київської області"</t>
  </si>
  <si>
    <t>Проектні роботи "Капітальний ремонт протипожежного проїзду на території Бучанського НВК "СОШ І-ІІІ ст. - ЗОШ І-ІІІ ст." №3 в м.Буча Київської області"</t>
  </si>
  <si>
    <t xml:space="preserve">Проектні роботи "Капітальний ремонт дороги по вул. Чкалова в с. Луб՚янка Бородянського району Київської області. Коригування" </t>
  </si>
  <si>
    <t>Проектні роботи "Капітальний ремонт вхідної групи до Гаврилівського закладу середньої освіти І-ІІІ ст. №8 із вул. Садова в с. Гаврилівка Київської області"</t>
  </si>
  <si>
    <t>Проектні роботи "Капітальний ремонт дороги комунальної власності по пров. Яблунський в м. Буча иївської області"</t>
  </si>
  <si>
    <t>Проектні роботи "Капітальний ремонт дороги комунальної власності по вул. Зелена (від вул. Б. Ступки до вул. Дачна) в м. Буча иївської області"</t>
  </si>
  <si>
    <t>Проектні роботи "Капітальний ремонт дороги комунальної власності по вул. Дачна в м. Буча иївської області"</t>
  </si>
  <si>
    <t xml:space="preserve">Будівництво мультифункціонального майданчику для занять ігровими видами спорту на території НВК «Берізка» в м.Буча, Київської області </t>
  </si>
  <si>
    <t>Проектні роботи "Будівництво мультифункціонального майданчику для занять ігровими видами спорту на території НВК "Берізка" в м. Буча Київської області"</t>
  </si>
  <si>
    <t>Проектні роботи "Капітальний ремонт елементів благоустрою - озеленення території спортивної зони ЗОШ № 3 по вул. Вокзальна, 46А в м. Буча Київської області"</t>
  </si>
  <si>
    <t>Проектні роботи "Реконструкція дороги комунальної власності по вул. Паркова від озера Бучанського міського парку до вул. Сілезька в м. Буча київської області"</t>
  </si>
  <si>
    <t>Проектні роботи "Капітальний ремонт дороги комунальної власності по вул. Назарія Яремчука (від вул. Івана Кожедуба до вул. Яблунська) в м. Буча київської області"</t>
  </si>
  <si>
    <t>Проектні роботи "Реконструкція дороги комунальної власності по бульв. Леоніда Бірюкова в м. Буча київської області"</t>
  </si>
  <si>
    <t>0117461</t>
  </si>
  <si>
    <t>Капітальний ремонт дороги по вул. Чкалова в с. Луб՚янка Бородянського району Київської області. Коригування</t>
  </si>
  <si>
    <t>Капітальний ремонт мереж вуличного освітнення Парку "Променад" по вул. Енергетиків в м. Буча Київської області</t>
  </si>
  <si>
    <t>Капітальний ремонт автоматичного поливу в сквері імені композитора Л.Ревуцького, що розташований в межах вул. Ватутіна, Шевченка, Полтавської в м. Буча Київської області</t>
  </si>
  <si>
    <t>Проведення експертної грошової оцінки земельної ділянки чи права на неї</t>
  </si>
  <si>
    <t>Передача коштів із ЗФ до СФ</t>
  </si>
  <si>
    <t>0150</t>
  </si>
  <si>
    <t>0111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</si>
  <si>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 та їх виконавчих комітетів</t>
  </si>
  <si>
    <t>Утримання та розвиток автомобільних доріг та дорожньої інфраструктури за рахунок коштів місцевого бюджету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</si>
  <si>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</si>
  <si>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0620</t>
  </si>
  <si>
    <t>Організація благоустрою населених пунктів</t>
  </si>
  <si>
    <t>0456</t>
  </si>
  <si>
    <t>Капітальний ремонт тротуару комунальної власності по вул.Вишнева (від №38 до №62) в м.Буча Київської області</t>
  </si>
  <si>
    <t>Інша діяльність  у сфері державного управління</t>
  </si>
  <si>
    <t>0116011</t>
  </si>
  <si>
    <t>Експлуатація та технічне обслуговування житлового фонду</t>
  </si>
  <si>
    <t>Надання дошкільної освіти</t>
  </si>
  <si>
    <t xml:space="preserve">ВСЬОГО </t>
  </si>
  <si>
    <t>0119770</t>
  </si>
  <si>
    <t>Інші субвенції з місцевого бюджету</t>
  </si>
  <si>
    <t>0180</t>
  </si>
  <si>
    <t>0133</t>
  </si>
  <si>
    <t xml:space="preserve"> </t>
  </si>
  <si>
    <t>0910</t>
  </si>
  <si>
    <t>2020-2021</t>
  </si>
  <si>
    <t>1014030</t>
  </si>
  <si>
    <t>Забезпеченя діяльності бібліотек</t>
  </si>
  <si>
    <t>1014060</t>
  </si>
  <si>
    <t>Забезпеченя діяльності палаців і будинків культури, клубів, центрів дозвілля та інших клубних закладів</t>
  </si>
  <si>
    <t>0824</t>
  </si>
  <si>
    <t>0828</t>
  </si>
  <si>
    <t>Будівництво гімназії на 14 класів по вул.Вишнева в м.Буча Київської області (співфінансування 50%)- залишкова вартість</t>
  </si>
  <si>
    <t>Капітальний ремонт мереж вуличного освітлення по вул. Києво-Мироцька (від №2 до вул.Тургенєва) в м.Буча Київської області</t>
  </si>
  <si>
    <t>Реконструкція дороги комунальної власності по бульвару Леоніда Бірюкова в м.Буча Київської області (співфінансування 50%)</t>
  </si>
  <si>
    <t>0117441</t>
  </si>
  <si>
    <t>Утримання та розвиток мостів/шляхопроводів</t>
  </si>
  <si>
    <t>Реконструкція дороги комунальної власності по вул.Польова від вул.Енергетиків до вул. Михайла Гориня в м.Буча Київської області (співфінансування)</t>
  </si>
  <si>
    <t>2016-2020</t>
  </si>
  <si>
    <t>0611162</t>
  </si>
  <si>
    <t>0990</t>
  </si>
  <si>
    <t>Інші програми та заходи у сфері освіти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</si>
  <si>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бюджету, в тому числі на:</t>
  </si>
  <si>
    <t xml:space="preserve">Капітальний ремонт дороги комунальної власності по вул.Миру в м.Буча Київської області </t>
  </si>
  <si>
    <t>Капітальний ремонт  товаро-транспортної бази  комунальної власності по вул.Леха Качинського, 1-а в м.Буча Київської області</t>
  </si>
  <si>
    <t xml:space="preserve">Реконструкція з добудовою загальноосвітньої школи №1 І-ІІІ ступенів по вул. Малиновського,74 в м.Буча Київської області у рамках реалізації проекту Надзвичайної кредитної програми для відновлення України (співфінансування (ПДВ)  </t>
  </si>
  <si>
    <t>КНП "Бучанський центр первинної медико-санітарної допомоги" Бучанської міської ради</t>
  </si>
  <si>
    <t>0112111</t>
  </si>
  <si>
    <t>0726</t>
  </si>
  <si>
    <t>Первинна медична допомога населенню, що надається центрами первинної (медико-санітарної) допомоги</t>
  </si>
  <si>
    <t>Капітальний ремонт фельдшерського пункту в с.Тарасівщина по вул.Шевченка Гаврилівського старостинського округу Бучанської об"єднаної територіальної громади Київської області</t>
  </si>
  <si>
    <t>1115041</t>
  </si>
  <si>
    <t>Будівництво мільтифункціонального майданчику для занять ігровими видами спорту на території НВК "Берізка" в м.Буча Київської області (співфінансування 40%)</t>
  </si>
  <si>
    <t>Утримання та фінансова підтримка спортивних споруд</t>
  </si>
  <si>
    <t>Капітальний ренмонт нежитлового приміщення №8 за адресою : м.Буча, б-р.Б.Хмельницького,4 Київської області</t>
  </si>
  <si>
    <t>10 Відділ культури, національностей та релігій Бучанської міської ради</t>
  </si>
  <si>
    <t xml:space="preserve">11 Відділ молоді та спорту Бучанської міської ради </t>
  </si>
  <si>
    <t>08 Управління праці та соціального захисту та захисту населення від Чорнобильської катастрофи Бучанської міської ради</t>
  </si>
  <si>
    <t>0810160</t>
  </si>
  <si>
    <t>Керівництво і управління у відповідній сфері у містах (місті Києві), селищах, селах, об`єднаних територіальних громадах</t>
  </si>
  <si>
    <t xml:space="preserve">капітальний ремонт вимощення будівлі по бульвару Б.Хмельницького,5/5 в м.Буча Київської області </t>
  </si>
  <si>
    <t>Субвенція іншим бюджетам на виконання інвестиційних програм та проектів</t>
  </si>
  <si>
    <t>технічний нагляд за капітальним ремонтом тротуару комунальної власності по вул. А. Михайловського від вул.Леха Качинського до вул.Вокзальна в м.Буча Київської області</t>
  </si>
  <si>
    <t>Капітальний ремонт мереж вуличного освітлення по вул. Молодіжна, Шевченка, Дружби, Миру в с. Гаврилівка Київської області</t>
  </si>
  <si>
    <t xml:space="preserve">Капітальний ремонт мереж вуличного освітлення по вул. Промислова, Лесі Українки, пров. Парковий в с. Гаврилівка Київської області </t>
  </si>
  <si>
    <t>виготовлення проектно – кошторисної документації «Капітальний ремонт дороги комунальної власності по провул. Є.Гребінки в м.Буча Київської області»</t>
  </si>
  <si>
    <t>виготовлення проектно – кошторисної документації «Капітальний ремонт проїжджої частини житлового будинку комунальної власності по вул. Леха Качинського, 4а в м.Буча Київської області»</t>
  </si>
  <si>
    <t>розроблення робочого проекту по об’єкту «Реконструкція системи газопостачання котельні до спортивного блоку в комплексі з будівлями загальноосвітньої школи №2 по вулиці Шевченка в м.Буча, Київської області»</t>
  </si>
  <si>
    <t xml:space="preserve">Капітальний ремонт теплового пункту в будівлі будинку культури комунальної власності, за адресою м.Буча, вул. Києво-Мироцька, 69 </t>
  </si>
  <si>
    <t>Капітальний ремонт по підключенню мереж централізованого теплопостачання комунальної власності від теплової камери ТК-3 до будинку культури, за адресою: Київська обл., м.Буча, вул. Києво-Мироцька, 69</t>
  </si>
  <si>
    <t>Реконструкція газопостачання котельні Бучанського НВК «СЗОШ І-ІІІ ст. – ЗОШ І-ІІІ ст.» №3 за адресою: Київська область, м.Буча, вул.Вокзальна, 46-а</t>
  </si>
  <si>
    <t>виготовлення та розроблення проектно – кошторисної документації по об’єкту: «Будівництво спортивного блоку в комплексі з будівлями загальноосвітньої школи №2 по вулиці Шевченка в м.Буча, Київської області. Підключення завнішніх мереж (водопостачання та водовідведення)»</t>
  </si>
  <si>
    <t>коригування проектно – кошторисної документації по об’єкту будівництва: «Будівництво спортивного блоку в комплексі з будівлями загальноосвітньої школи №2 по вулиці Шевченка в м.Буча, Київської області»</t>
  </si>
  <si>
    <t>виготовлення ролектно-конструкторської і робочої документації «Проект з експериментального будівництва об’єкту інженерно – транспортної інфраструктури, а саме пішохідного шляхопроводу тунельного типу під залізними коліями станції м.Буча з виходом до пасажирської платформи залізничного вокзалу без перерви руху залізничного транспорту» (стадія ТЕО)</t>
  </si>
  <si>
    <t>КНП "Бучанський консультативно-діагностичний центр"  Бучанської міської ради</t>
  </si>
  <si>
    <t>0112080</t>
  </si>
  <si>
    <t>0116017</t>
  </si>
  <si>
    <t>Інша діяльність, пов`язана з експлуатацією об`єктів житлово-комунального господарства</t>
  </si>
  <si>
    <t xml:space="preserve">до рішення  Бучанської міської ради
" Про місцевий бюджет Бучанської міської об"єднаної територіальної громади на 2020 рік" №4344-71-VII від 19.12.2019р                                                                                                       </t>
  </si>
  <si>
    <r>
      <t xml:space="preserve">підтримки особам з особливими освітніми потребами у закладах дошкільної освіти </t>
    </r>
    <r>
      <rPr>
        <b/>
        <i/>
        <sz val="10"/>
        <color indexed="8"/>
        <rFont val="Times New Roman"/>
        <family val="1"/>
        <charset val="204"/>
      </rPr>
      <t>видатки розвитку</t>
    </r>
  </si>
  <si>
    <r>
      <t xml:space="preserve">на підтримку осіб з особливими потребами, які навчаються в інклюзивних класах закладів загальної середньої освіти </t>
    </r>
    <r>
      <rPr>
        <b/>
        <i/>
        <sz val="10"/>
        <color indexed="8"/>
        <rFont val="Times New Roman"/>
        <family val="1"/>
        <charset val="204"/>
      </rPr>
      <t>видатки розвитку</t>
    </r>
  </si>
  <si>
    <t>Будівництво спортивних майданчиків по вул.Вишнева в м.Буча Київської області</t>
  </si>
  <si>
    <t>Будівництво дитячих ігрових майданчиків по вул.Вишневій м.Буча Київської обл.</t>
  </si>
  <si>
    <t>Придбання обладнання і предметів довгострокового користування (придбання телевізорів для Бучанського НВК «СЗОШ І-ІІІ ступенів – ЗОШ І-ІІІ ступенів» №3)</t>
  </si>
  <si>
    <t>0611090</t>
  </si>
  <si>
    <t>Надання позашкільної освіти закладами позашкільної освіти, заходи із позашкільної роботи з дітьми</t>
  </si>
  <si>
    <t>0960</t>
  </si>
  <si>
    <t xml:space="preserve">Капітальний ремонт зеленої зони території Бучанського центру позашкільної роботи по вул. А.Михайловського, 54 в м.Буча Київської області </t>
  </si>
  <si>
    <t>Капітальний ремонт спортивного залу будинку культури «Поліський» по вул. Свято – Троїцький, 66 в с.Гаврилівка Київської області</t>
  </si>
  <si>
    <t>0116015</t>
  </si>
  <si>
    <t>Забезпечення надійної та безперебійної експлуатації ліфтів</t>
  </si>
  <si>
    <t xml:space="preserve">Капітальні трансферти підприємствам, установам, організаціям на капітальний ремонт – диспетчеризація ліфтів багатоповерхових будинків комунальної власності міста Буча, Київської області </t>
  </si>
  <si>
    <t>Інша діяльність, пов’язана з експлуатацією об’єктів житлово-комунального господарства</t>
  </si>
  <si>
    <t>Капітальний ремонт внутрішньої системи опалення комунальної власності адмінприміщення по вул. Шевченка 100 с.Луб’янка Бородянського району Київської обл. обл.</t>
  </si>
  <si>
    <t>Розробка проектно – кошторисної документації по капітальному ремонту асфальтного покриття дороги комунальної власності по вул. Києво – Мироцькій (на відрізку від №139 до перехрестя з вул. Ястремською) в м.Буча Київської області</t>
  </si>
  <si>
    <t xml:space="preserve">Капітальний ремонт тротуару комунальної власності по вул.Садова (від вул. Водопровідна до вул.Центральна) в м.Буча Київської області </t>
  </si>
  <si>
    <t xml:space="preserve">Капітальний ремонт тротуару комунальної власності по вул.Шевченка (від №100 до №104-а) в с.Луб’янка Київської області </t>
  </si>
  <si>
    <t>Капітальний ремонт тротуару комунальної власності по вул.Ярослава Мудрого (від №1 до вул.Нова) в с.Блиставиця Київської області</t>
  </si>
  <si>
    <t xml:space="preserve">Капітальний ремонт перехрестя доріг комунальної власності між вул. Депутатська та вул. Нове Шосе в м.Буча Київської області </t>
  </si>
  <si>
    <t xml:space="preserve">Капітальний ремонт дороги комунальної власності по вул.Мельниківська в м.Буча Київської області </t>
  </si>
  <si>
    <t>Капітальний ремонт дороги комунальної власності по вул.Ястремська (від вул. Києво – Мироцька до №9-Г) в м.Буча</t>
  </si>
  <si>
    <t>Капітальні трансферти підприємствам, установам, організаціям на придбання предметів довгострокового користування (Машина розміточна LINE LAZER 3900 (5 покоління), Мийка високого тиску G-Force II 3027 DD, Автомобіль – фургон, Компресор повітряний Dnipro-M AC-50 VG з набором AS-5)</t>
  </si>
  <si>
    <t>Капітальний ремонт дороги комунальної власності по вул. Нове Шосе (нижня дорога) в межах між зупинкою громадського транспорту «Нова лінія» до АЗС м.Буча Київської області</t>
  </si>
  <si>
    <t>Капітальний ремонт тротуару комунальної власності на перехресті вул. Новаторів – Гребінки в м.Буча Київської області</t>
  </si>
  <si>
    <t>Придбання обладнання і предметів довгострокового користування (придбання ноутбука та БФП для Бучанського НВК «СЗОШ І-ІІІ ступенів – ЗОШ І-ІІІ ступенів» №3)</t>
  </si>
  <si>
    <t>Капітальний ремонт огорожі комунальної власності Бучанського центру позашкільної роботи по вул.Антонія Михайловського, 54 м.Буча Київської обл..</t>
  </si>
  <si>
    <t>Виготовлення проектно – кошторисної документації з капітального ремонту дороги комунальної власності по вул.Озерна в м.Буча Київської області</t>
  </si>
  <si>
    <t>Виготовлення проектно – кошторисної документації з капітального ремонту дороги комунальної власності по вул.Квіткова в м.Буча Київської області</t>
  </si>
  <si>
    <t>Виготовлення проектно – кошторисної документації з Капітального ремонту дороги комунальної власності по вул.Малинова в м.Буча Київської області</t>
  </si>
  <si>
    <t>Виготовлення проектно – кошторисної документації з Капітального ремонту дороги комунальної власності по пров.Озерний в м.Буча Київської області</t>
  </si>
  <si>
    <t>капітальний ремонт озеленення з облаштуванням майданчиків та влаштування системи автоматичного поливу біля озера у Бучанському міському парку в м.Буча Київської області (залишок)</t>
  </si>
  <si>
    <t xml:space="preserve">капітальний ремонт озеленення з влаштування автоматичного поливу зони відпочинку за фонтаном, що розташований в нижній частині в Бучанському міському парку в м.Буча, Київської області </t>
  </si>
  <si>
    <t xml:space="preserve">Капітальний ремонт освітлення ландшафтного парку козацького побуту в межах вулиць Шевченка та Тургенєва в м.Буча Київської області </t>
  </si>
  <si>
    <t>технічний нагляд за капітальним ремонтом освітлення ландшафтного парку козацького побуту в межах вулиць Шевченка та Тургенєва в м.Буча Київської області</t>
  </si>
  <si>
    <t>капітальний ремонт пішохідної зони між житловим будинком №10 та №10-в по вул. Тарасівська та сквером «Міленіум» в м.Буча Київської області</t>
  </si>
  <si>
    <t>капітальний ремонт тротуару комунальної власності по вул. А. Михайловського від вул.Леха Качинського до вул.Вокзальна в м.Буча Київської області</t>
  </si>
  <si>
    <t>Капітальні трансферти підприємствам, установам, організаціям на придбання предметів довгострокового користування (придбання та встановлення металевого забору)</t>
  </si>
  <si>
    <t xml:space="preserve">Капітальний ремонт дитячого майданчику по вул.Тарасівській в м.Буча, Київської області </t>
  </si>
  <si>
    <t xml:space="preserve">Капітальний ремонт велодоріжки комунальної власності (від вул.Паркова до Бучанського міського парку) в м.Буча Київської області </t>
  </si>
  <si>
    <t>Капітальний ремонт пішохідної зони комунальної власності між парком розваг та автостоянкою у Бучанському міському парку в м.Буча Київської області</t>
  </si>
  <si>
    <t>Капітальний ремонт підпірної стінки вздовж набережної у Бучанському міському парку в м.Буча Київської області</t>
  </si>
  <si>
    <t>0117693</t>
  </si>
  <si>
    <t>Інші заходи, пов'язані з економічною діяльністю</t>
  </si>
  <si>
    <t xml:space="preserve">Придбання системи відео спостереження </t>
  </si>
  <si>
    <t>Капітальний ремонт дороги комунальної власності по вул. Депутатська (біля міського кладовища) в м.Буча Київської області</t>
  </si>
  <si>
    <t>Капітальний ремонт дороги комунальної власності по вул. Зелена (від вул. Б.Ступки до вул.Дачна) в м.Буча Київської області</t>
  </si>
  <si>
    <t>Капітальний ремонт навчальних класів КЗ «Луб’янський заклад загальної середньої освіти І-ІІ ступенів №7» за адресою: Київська область, Бородянський район, село Луб’янка вул.Шевченка, 17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</si>
  <si>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№4487-73-VII від 30.01.2020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</si>
  <si>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№4611-74-VII від 27.02.2020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</si>
  <si>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№4731-75-VII від 23.03.2020 (позачергова)</t>
  </si>
  <si>
    <t xml:space="preserve">Реконструкція з добудовою загальноосвітньої школи №1 І-ІІІ ступенів по вул. Малиновського,74 в м.Буча Київської області у рамках реалізації проекту Надзвичайної кредитної програми для відновлення України - субвенція з ДБ МБ </t>
  </si>
  <si>
    <t xml:space="preserve">Капітальний ремонт покриття дороги комунальної власності по вул.Києво – Мироцька від №139 до вул.Ястремська в м.Буча Київської області 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</si>
  <si>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№5637-86-VII від 22.10.2020</t>
  </si>
  <si>
    <t>Капітальний ремонт покрівлі по вул.Свято – Троїцька, 54 в с.Гаврилівка Київської області</t>
  </si>
  <si>
    <t>Капітальний ремонт покрівлі по вул.Свято – Троїцька, 56 в с.Гаврилівка Київської області</t>
  </si>
  <si>
    <t>капітальний ремонт покрівлі в с.Гаврилівка по вул.Садова, 14 Київської області</t>
  </si>
  <si>
    <t>Капітальний ремонт дороги комунальної власності по вул. Сім’ї Красовських від №25 до №29 в м.Буча Київської області</t>
  </si>
  <si>
    <t>виготовлення проектно – кошторисної документації по об’єкту «Реконструкція дороги по вул. Нове Шосе (від вул. Шевченка до А/Д Т10-01 Ворзель – Забуччя) в м.Буча Київської області»</t>
  </si>
  <si>
    <t>Будівництво амбулаторії первинної медичної допомоги по вул. Шевченка,104-А в с.Луб’янка Бородянського району (співфінансування)</t>
  </si>
  <si>
    <t>Придбання обладнання і предметів довгострокового користування - субвенція з МБ до МБ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</si>
  <si>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періоду, в тому числі на:</t>
  </si>
  <si>
    <t>Техніко – економічне обґрунтування будівництва автомобільної дороги між А/Д М-07 Київ – Ковель до А/Д Гостомель – Берестянка - Мирча</t>
  </si>
  <si>
    <t>виготовлення проектно – кошторисної документації по об’єкту «Реконструкція дороги з тротуаром по вул. Шевченка (від №2 до вул. Нове Шосе) в м.Буча Київської області»</t>
  </si>
  <si>
    <t>Капітальний ремонт дороги комунальної власності по вул.Дніпровська від №1 до вул. Комарова в м.Буча Київської обалсті</t>
  </si>
  <si>
    <t>Капітальний ремонт тротуару та посадкового майданчика (біля №104а) по вул. Шевченка в с. Луб'янка Київської області</t>
  </si>
  <si>
    <t>Міський голова       ______________________________________________________________________________ А. П. Федорук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</si>
</sst>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63"/>
      <name val="Times New Roman"/>
      <family val="1"/>
      <charset val="204"/>
    </font>
    <font>
      <u/>
      <sz val="10"/>
      <color indexed="18"/>
      <name val="Times New Roman"/>
      <family val="1"/>
      <charset val="204"/>
    </font>
    <font>
      <sz val="10"/>
      <color indexed="8"/>
      <name val="Tahoma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49" fontId="3" fillId="0" borderId="1" xfId="0" applyNumberFormat="1" applyFont="1" applyBorder="1" applyAlignment="1">
      <alignment horizontal="center" vertical="center" wrapText="1" shrinkToFi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wrapText="1" shrinkToFit="1"/>
    </xf>
    <xf numFmtId="1" fontId="3" fillId="0" borderId="1" xfId="0" applyNumberFormat="1" applyFont="1" applyBorder="1" applyAlignment="1">
      <alignment horizontal="center" vertical="center" wrapText="1" shrinkToFi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 shrinkToFit="1"/>
    </xf>
    <xf numFmtId="1" fontId="1" fillId="0" borderId="1" xfId="0" applyNumberFormat="1" applyFont="1" applyBorder="1" applyAlignment="1">
      <alignment horizontal="center" vertical="center" wrapText="1" shrinkToFit="1"/>
    </xf>
    <xf numFmtId="0" fontId="1" fillId="0" borderId="1" xfId="0" applyFont="1" applyBorder="1"/>
    <xf numFmtId="0" fontId="1" fillId="0" borderId="1" xfId="0" applyFont="1" applyBorder="1" applyAlignment="1">
      <alignment horizontal="left" vertical="center" wrapText="1" shrinkToFit="1"/>
    </xf>
    <xf numFmtId="0" fontId="1" fillId="0" borderId="0" xfId="0" applyFont="1" applyAlignment="1">
      <alignment horizontal="right"/>
    </xf>
    <xf numFmtId="0" fontId="1" fillId="3" borderId="0" xfId="0" applyFont="1" applyFill="1"/>
    <xf numFmtId="0" fontId="1" fillId="3" borderId="1" xfId="0" applyFont="1" applyFill="1" applyBorder="1"/>
    <xf numFmtId="0" fontId="3" fillId="3" borderId="1" xfId="0" applyFont="1" applyFill="1" applyBorder="1" applyAlignment="1">
      <alignment wrapText="1" shrinkToFit="1"/>
    </xf>
    <xf numFmtId="1" fontId="3" fillId="3" borderId="1" xfId="0" applyNumberFormat="1" applyFont="1" applyFill="1" applyBorder="1" applyAlignment="1">
      <alignment horizontal="center" vertical="center" wrapText="1" shrinkToFit="1"/>
    </xf>
    <xf numFmtId="1" fontId="1" fillId="3" borderId="1" xfId="0" applyNumberFormat="1" applyFont="1" applyFill="1" applyBorder="1" applyAlignment="1">
      <alignment horizontal="center" vertical="center" wrapText="1" shrinkToFit="1"/>
    </xf>
    <xf numFmtId="1" fontId="3" fillId="4" borderId="1" xfId="0" applyNumberFormat="1" applyFont="1" applyFill="1" applyBorder="1" applyAlignment="1">
      <alignment vertical="center" wrapText="1" shrinkToFit="1"/>
    </xf>
    <xf numFmtId="1" fontId="3" fillId="3" borderId="1" xfId="0" applyNumberFormat="1" applyFont="1" applyFill="1" applyBorder="1" applyAlignment="1">
      <alignment vertical="center" wrapText="1" shrinkToFit="1"/>
    </xf>
    <xf numFmtId="49" fontId="3" fillId="3" borderId="1" xfId="0" applyNumberFormat="1" applyFont="1" applyFill="1" applyBorder="1" applyAlignment="1">
      <alignment horizontal="center" vertical="center" wrapText="1" shrinkToFit="1"/>
    </xf>
    <xf numFmtId="0" fontId="1" fillId="3" borderId="1" xfId="0" applyFont="1" applyFill="1" applyBorder="1" applyAlignment="1">
      <alignment horizontal="center" vertical="center" wrapText="1" shrinkToFit="1"/>
    </xf>
    <xf numFmtId="0" fontId="1" fillId="3" borderId="1" xfId="0" applyFont="1" applyFill="1" applyBorder="1" applyAlignment="1">
      <alignment horizontal="left" vertical="center" wrapText="1" shrinkToFit="1"/>
    </xf>
    <xf numFmtId="0" fontId="5" fillId="0" borderId="1" xfId="0" applyFont="1" applyBorder="1" applyAlignment="1">
      <alignment horizontal="center" vertical="center" wrapText="1" shrinkToFit="1"/>
    </xf>
    <xf numFmtId="0" fontId="5" fillId="3" borderId="1" xfId="0" applyFont="1" applyFill="1" applyBorder="1" applyAlignment="1">
      <alignment horizontal="center" vertical="center" wrapText="1" shrinkToFit="1"/>
    </xf>
    <xf numFmtId="1" fontId="4" fillId="4" borderId="1" xfId="0" applyNumberFormat="1" applyFont="1" applyFill="1" applyBorder="1" applyAlignment="1">
      <alignment horizontal="center" vertical="center" wrapText="1" shrinkToFit="1"/>
    </xf>
    <xf numFmtId="1" fontId="4" fillId="3" borderId="1" xfId="0" applyNumberFormat="1" applyFont="1" applyFill="1" applyBorder="1" applyAlignment="1">
      <alignment horizontal="center" vertical="center" wrapText="1" shrinkToFit="1"/>
    </xf>
    <xf numFmtId="49" fontId="1" fillId="0" borderId="1" xfId="0" applyNumberFormat="1" applyFont="1" applyBorder="1" applyAlignment="1">
      <alignment horizontal="center" vertical="center" wrapText="1" shrinkToFit="1"/>
    </xf>
    <xf numFmtId="0" fontId="1" fillId="5" borderId="0" xfId="0" applyFont="1" applyFill="1"/>
    <xf numFmtId="0" fontId="2" fillId="5" borderId="1" xfId="0" applyFont="1" applyFill="1" applyBorder="1"/>
    <xf numFmtId="0" fontId="2" fillId="5" borderId="0" xfId="0" applyFont="1" applyFill="1"/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0" xfId="0" applyFont="1" applyFill="1"/>
    <xf numFmtId="0" fontId="1" fillId="0" borderId="1" xfId="0" applyFont="1" applyFill="1" applyBorder="1" applyAlignment="1">
      <alignment horizontal="right" vertical="center" wrapText="1" shrinkToFit="1"/>
    </xf>
    <xf numFmtId="49" fontId="3" fillId="0" borderId="1" xfId="0" applyNumberFormat="1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wrapText="1"/>
    </xf>
    <xf numFmtId="2" fontId="3" fillId="0" borderId="1" xfId="0" applyNumberFormat="1" applyFont="1" applyFill="1" applyBorder="1" applyAlignment="1">
      <alignment horizontal="left" vertical="center" wrapText="1" shrinkToFit="1"/>
    </xf>
    <xf numFmtId="1" fontId="3" fillId="0" borderId="1" xfId="0" applyNumberFormat="1" applyFont="1" applyFill="1" applyBorder="1" applyAlignment="1">
      <alignment horizontal="center" vertical="center" wrapText="1" shrinkToFit="1"/>
    </xf>
    <xf numFmtId="1" fontId="1" fillId="0" borderId="1" xfId="0" applyNumberFormat="1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wrapText="1" shrinkToFi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left" vertical="center" wrapText="1" shrinkToFit="1"/>
    </xf>
    <xf numFmtId="2" fontId="3" fillId="0" borderId="1" xfId="0" applyNumberFormat="1" applyFont="1" applyFill="1" applyBorder="1" applyAlignment="1">
      <alignment vertical="center" wrapText="1" shrinkToFit="1"/>
    </xf>
    <xf numFmtId="0" fontId="3" fillId="0" borderId="1" xfId="0" applyFont="1" applyFill="1" applyBorder="1" applyAlignment="1">
      <alignment vertical="center" wrapText="1" shrinkToFit="1"/>
    </xf>
    <xf numFmtId="0" fontId="1" fillId="4" borderId="0" xfId="0" applyFont="1" applyFill="1"/>
    <xf numFmtId="0" fontId="2" fillId="3" borderId="1" xfId="0" applyFont="1" applyFill="1" applyBorder="1"/>
    <xf numFmtId="0" fontId="2" fillId="3" borderId="0" xfId="0" applyFont="1" applyFill="1"/>
    <xf numFmtId="0" fontId="4" fillId="6" borderId="1" xfId="0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 shrinkToFit="1"/>
    </xf>
    <xf numFmtId="4" fontId="5" fillId="3" borderId="1" xfId="0" applyNumberFormat="1" applyFont="1" applyFill="1" applyBorder="1" applyAlignment="1">
      <alignment horizontal="right" vertical="center" wrapText="1" shrinkToFit="1"/>
    </xf>
    <xf numFmtId="4" fontId="4" fillId="4" borderId="1" xfId="0" applyNumberFormat="1" applyFont="1" applyFill="1" applyBorder="1" applyAlignment="1">
      <alignment horizontal="right" vertical="center" wrapText="1" shrinkToFit="1"/>
    </xf>
    <xf numFmtId="4" fontId="4" fillId="3" borderId="1" xfId="0" applyNumberFormat="1" applyFont="1" applyFill="1" applyBorder="1" applyAlignment="1">
      <alignment horizontal="right" vertical="center" wrapText="1" shrinkToFit="1"/>
    </xf>
    <xf numFmtId="4" fontId="1" fillId="0" borderId="1" xfId="0" applyNumberFormat="1" applyFont="1" applyBorder="1" applyAlignment="1">
      <alignment horizontal="right" vertical="center" wrapText="1" shrinkToFit="1"/>
    </xf>
    <xf numFmtId="4" fontId="1" fillId="0" borderId="0" xfId="0" applyNumberFormat="1" applyFont="1" applyAlignment="1">
      <alignment horizontal="right"/>
    </xf>
    <xf numFmtId="0" fontId="1" fillId="6" borderId="0" xfId="0" applyFont="1" applyFill="1"/>
    <xf numFmtId="4" fontId="1" fillId="0" borderId="1" xfId="0" applyNumberFormat="1" applyFont="1" applyFill="1" applyBorder="1" applyAlignment="1">
      <alignment horizontal="center" vertical="center" wrapText="1" shrinkToFit="1"/>
    </xf>
    <xf numFmtId="4" fontId="1" fillId="3" borderId="1" xfId="0" applyNumberFormat="1" applyFont="1" applyFill="1" applyBorder="1"/>
    <xf numFmtId="4" fontId="3" fillId="4" borderId="1" xfId="0" applyNumberFormat="1" applyFont="1" applyFill="1" applyBorder="1" applyAlignment="1">
      <alignment vertical="center" wrapText="1" shrinkToFit="1"/>
    </xf>
    <xf numFmtId="4" fontId="3" fillId="3" borderId="1" xfId="0" applyNumberFormat="1" applyFont="1" applyFill="1" applyBorder="1" applyAlignment="1">
      <alignment vertical="center" wrapText="1" shrinkToFit="1"/>
    </xf>
    <xf numFmtId="4" fontId="1" fillId="3" borderId="1" xfId="0" applyNumberFormat="1" applyFont="1" applyFill="1" applyBorder="1" applyAlignment="1">
      <alignment horizontal="center" vertical="center" wrapText="1" shrinkToFit="1"/>
    </xf>
    <xf numFmtId="4" fontId="1" fillId="0" borderId="1" xfId="0" applyNumberFormat="1" applyFont="1" applyBorder="1" applyAlignment="1">
      <alignment horizontal="center" vertical="center" wrapText="1" shrinkToFit="1"/>
    </xf>
    <xf numFmtId="4" fontId="1" fillId="0" borderId="1" xfId="0" applyNumberFormat="1" applyFont="1" applyFill="1" applyBorder="1"/>
    <xf numFmtId="4" fontId="1" fillId="3" borderId="1" xfId="0" applyNumberFormat="1" applyFont="1" applyFill="1" applyBorder="1" applyAlignment="1">
      <alignment horizontal="right" vertical="center" wrapText="1" shrinkToFit="1"/>
    </xf>
    <xf numFmtId="0" fontId="7" fillId="0" borderId="0" xfId="0" applyFont="1" applyFill="1"/>
    <xf numFmtId="4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49" fontId="1" fillId="3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Border="1" applyAlignment="1">
      <alignment wrapText="1"/>
    </xf>
    <xf numFmtId="4" fontId="3" fillId="0" borderId="1" xfId="0" applyNumberFormat="1" applyFont="1" applyFill="1" applyBorder="1" applyAlignment="1">
      <alignment horizontal="center" vertical="center" wrapText="1" shrinkToFit="1"/>
    </xf>
    <xf numFmtId="4" fontId="3" fillId="0" borderId="1" xfId="0" applyNumberFormat="1" applyFont="1" applyFill="1" applyBorder="1" applyAlignment="1">
      <alignment horizontal="right" vertical="center" wrapText="1" shrinkToFit="1"/>
    </xf>
    <xf numFmtId="0" fontId="3" fillId="0" borderId="0" xfId="0" applyFont="1" applyFill="1"/>
    <xf numFmtId="0" fontId="3" fillId="5" borderId="0" xfId="0" applyFont="1" applyFill="1"/>
    <xf numFmtId="0" fontId="3" fillId="3" borderId="1" xfId="0" applyFont="1" applyFill="1" applyBorder="1" applyAlignment="1">
      <alignment horizontal="center" vertical="center" wrapText="1" shrinkToFit="1"/>
    </xf>
    <xf numFmtId="0" fontId="5" fillId="6" borderId="1" xfId="0" applyFont="1" applyFill="1" applyBorder="1" applyAlignment="1">
      <alignment horizontal="center" vertical="center" wrapText="1" shrinkToFit="1"/>
    </xf>
    <xf numFmtId="4" fontId="5" fillId="3" borderId="1" xfId="0" applyNumberFormat="1" applyFont="1" applyFill="1" applyBorder="1" applyAlignment="1">
      <alignment horizontal="center" vertical="center" wrapText="1" shrinkToFit="1"/>
    </xf>
    <xf numFmtId="4" fontId="5" fillId="4" borderId="1" xfId="0" applyNumberFormat="1" applyFont="1" applyFill="1" applyBorder="1" applyAlignment="1">
      <alignment horizontal="right" vertical="center" wrapText="1" shrinkToFit="1"/>
    </xf>
    <xf numFmtId="49" fontId="3" fillId="0" borderId="1" xfId="0" quotePrefix="1" applyNumberFormat="1" applyFont="1" applyFill="1" applyBorder="1" applyAlignment="1">
      <alignment horizontal="center" vertical="center" wrapText="1" shrinkToFit="1"/>
    </xf>
    <xf numFmtId="0" fontId="3" fillId="0" borderId="1" xfId="0" quotePrefix="1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left" vertical="center" wrapText="1" shrinkToFit="1"/>
    </xf>
    <xf numFmtId="0" fontId="3" fillId="3" borderId="1" xfId="0" applyNumberFormat="1" applyFont="1" applyFill="1" applyBorder="1" applyAlignment="1" applyProtection="1"/>
    <xf numFmtId="0" fontId="3" fillId="3" borderId="1" xfId="0" quotePrefix="1" applyFont="1" applyFill="1" applyBorder="1" applyAlignment="1">
      <alignment horizontal="center" vertical="center" wrapText="1" shrinkToFit="1"/>
    </xf>
    <xf numFmtId="2" fontId="11" fillId="6" borderId="1" xfId="0" applyNumberFormat="1" applyFont="1" applyFill="1" applyBorder="1" applyAlignment="1">
      <alignment vertical="center" wrapText="1" shrinkToFit="1"/>
    </xf>
    <xf numFmtId="0" fontId="3" fillId="3" borderId="1" xfId="0" applyFont="1" applyFill="1" applyBorder="1" applyAlignment="1">
      <alignment horizontal="center"/>
    </xf>
    <xf numFmtId="4" fontId="4" fillId="3" borderId="1" xfId="0" applyNumberFormat="1" applyFont="1" applyFill="1" applyBorder="1" applyAlignment="1" applyProtection="1">
      <alignment horizontal="right" vertical="center" wrapText="1"/>
    </xf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/>
    <xf numFmtId="4" fontId="3" fillId="0" borderId="1" xfId="0" applyNumberFormat="1" applyFont="1" applyFill="1" applyBorder="1" applyAlignment="1" applyProtection="1">
      <alignment horizontal="right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>
      <alignment vertical="center" wrapText="1" shrinkToFit="1"/>
    </xf>
    <xf numFmtId="0" fontId="3" fillId="0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2" fontId="11" fillId="2" borderId="1" xfId="0" applyNumberFormat="1" applyFont="1" applyFill="1" applyBorder="1" applyAlignment="1">
      <alignment horizontal="center" vertical="center" wrapText="1" shrinkToFit="1"/>
    </xf>
    <xf numFmtId="0" fontId="4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horizontal="right" vertical="center" wrapText="1" shrinkToFit="1"/>
    </xf>
    <xf numFmtId="0" fontId="1" fillId="0" borderId="1" xfId="0" applyFont="1" applyFill="1" applyBorder="1"/>
    <xf numFmtId="0" fontId="1" fillId="0" borderId="1" xfId="0" quotePrefix="1" applyFont="1" applyFill="1" applyBorder="1" applyAlignment="1">
      <alignment horizontal="center" vertical="center" wrapText="1" shrinkToFi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4" fontId="1" fillId="0" borderId="0" xfId="0" applyNumberFormat="1" applyFont="1"/>
    <xf numFmtId="4" fontId="1" fillId="0" borderId="1" xfId="0" applyNumberFormat="1" applyFont="1" applyFill="1" applyBorder="1" applyAlignment="1">
      <alignment horizontal="left" vertical="center" wrapText="1" shrinkToFit="1"/>
    </xf>
    <xf numFmtId="0" fontId="3" fillId="3" borderId="1" xfId="0" applyFont="1" applyFill="1" applyBorder="1" applyAlignment="1">
      <alignment vertical="center" wrapText="1" shrinkToFit="1"/>
    </xf>
    <xf numFmtId="2" fontId="11" fillId="6" borderId="1" xfId="0" applyNumberFormat="1" applyFont="1" applyFill="1" applyBorder="1" applyAlignment="1">
      <alignment horizontal="center" vertical="center" wrapText="1" shrinkToFit="1"/>
    </xf>
    <xf numFmtId="0" fontId="3" fillId="0" borderId="1" xfId="0" applyFont="1" applyFill="1" applyBorder="1"/>
    <xf numFmtId="0" fontId="12" fillId="0" borderId="1" xfId="0" applyFont="1" applyBorder="1" applyAlignment="1">
      <alignment wrapText="1"/>
    </xf>
    <xf numFmtId="4" fontId="1" fillId="0" borderId="0" xfId="0" applyNumberFormat="1" applyFont="1" applyFill="1"/>
    <xf numFmtId="0" fontId="12" fillId="0" borderId="1" xfId="0" applyFont="1" applyBorder="1"/>
    <xf numFmtId="2" fontId="4" fillId="6" borderId="1" xfId="0" applyNumberFormat="1" applyFont="1" applyFill="1" applyBorder="1" applyAlignment="1">
      <alignment horizontal="center" vertical="center" wrapText="1" shrinkToFit="1"/>
    </xf>
    <xf numFmtId="4" fontId="5" fillId="0" borderId="0" xfId="0" applyNumberFormat="1" applyFont="1" applyFill="1"/>
    <xf numFmtId="0" fontId="1" fillId="3" borderId="1" xfId="0" applyFont="1" applyFill="1" applyBorder="1" applyAlignment="1">
      <alignment wrapText="1"/>
    </xf>
    <xf numFmtId="0" fontId="4" fillId="6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wrapText="1"/>
    </xf>
    <xf numFmtId="4" fontId="15" fillId="0" borderId="0" xfId="0" applyNumberFormat="1" applyFont="1" applyAlignment="1">
      <alignment horizontal="right"/>
    </xf>
    <xf numFmtId="0" fontId="12" fillId="0" borderId="1" xfId="0" applyFont="1" applyFill="1" applyBorder="1"/>
    <xf numFmtId="0" fontId="5" fillId="4" borderId="1" xfId="0" applyFont="1" applyFill="1" applyBorder="1" applyAlignment="1">
      <alignment vertical="center" wrapText="1" shrinkToFit="1"/>
    </xf>
    <xf numFmtId="0" fontId="4" fillId="6" borderId="1" xfId="0" applyFont="1" applyFill="1" applyBorder="1" applyAlignment="1">
      <alignment horizontal="left" vertical="center" wrapText="1" shrinkToFit="1"/>
    </xf>
    <xf numFmtId="0" fontId="9" fillId="0" borderId="1" xfId="0" applyFont="1" applyFill="1" applyBorder="1" applyAlignment="1">
      <alignment wrapText="1"/>
    </xf>
    <xf numFmtId="0" fontId="5" fillId="0" borderId="0" xfId="0" applyFont="1" applyAlignment="1">
      <alignment horizontal="center" vertical="center" wrapText="1"/>
    </xf>
    <xf numFmtId="0" fontId="3" fillId="0" borderId="0" xfId="0" applyNumberFormat="1" applyFont="1" applyFill="1" applyAlignment="1" applyProtection="1">
      <alignment horizontal="left" vertical="center" wrapText="1"/>
    </xf>
    <xf numFmtId="0" fontId="8" fillId="0" borderId="0" xfId="0" applyFont="1" applyAlignment="1">
      <alignment horizontal="center"/>
    </xf>
    <xf numFmtId="0" fontId="5" fillId="4" borderId="1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1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89"/>
  <sheetViews>
    <sheetView tabSelected="1" view="pageBreakPreview" topLeftCell="A262" zoomScale="70" zoomScaleNormal="75" zoomScaleSheetLayoutView="70" workbookViewId="0">
      <selection activeCell="E285" sqref="E285"/>
    </sheetView>
  </sheetViews>
  <sheetFormatPr defaultColWidth="8.85546875" defaultRowHeight="12.75" x14ac:dyDescent="0.2"/>
  <cols>
    <col min="1" max="1" width="11" style="5" customWidth="1"/>
    <col min="2" max="2" width="11.7109375" style="5" customWidth="1"/>
    <col min="3" max="3" width="11.85546875" style="5" customWidth="1"/>
    <col min="4" max="4" width="52.42578125" style="5" customWidth="1"/>
    <col min="5" max="5" width="113.7109375" style="5" customWidth="1"/>
    <col min="6" max="6" width="11.140625" style="5" customWidth="1"/>
    <col min="7" max="7" width="14.85546875" style="5" customWidth="1"/>
    <col min="8" max="8" width="17.7109375" style="10" customWidth="1"/>
    <col min="9" max="9" width="11.7109375" style="5" customWidth="1"/>
    <col min="10" max="16384" width="8.85546875" style="5"/>
  </cols>
  <sheetData>
    <row r="1" spans="1:9" x14ac:dyDescent="0.2">
      <c r="E1" s="115" t="s">
        <v>135</v>
      </c>
      <c r="F1" s="115"/>
      <c r="G1" s="115"/>
      <c r="H1" s="115"/>
      <c r="I1" s="115"/>
    </row>
    <row r="2" spans="1:9" x14ac:dyDescent="0.2">
      <c r="D2" s="106"/>
      <c r="E2" s="116" t="s">
        <v>273</v>
      </c>
      <c r="F2" s="116"/>
      <c r="G2" s="116"/>
      <c r="H2" s="116"/>
      <c r="I2" s="116"/>
    </row>
    <row r="3" spans="1:9" ht="28.5" customHeight="1" x14ac:dyDescent="0.2">
      <c r="E3" s="116" t="s">
        <v>322</v>
      </c>
      <c r="F3" s="116"/>
      <c r="G3" s="116"/>
      <c r="H3" s="116"/>
      <c r="I3" s="116"/>
    </row>
    <row r="4" spans="1:9" ht="28.5" customHeight="1" x14ac:dyDescent="0.2">
      <c r="E4" s="116" t="s">
        <v>323</v>
      </c>
      <c r="F4" s="116"/>
      <c r="G4" s="116"/>
      <c r="H4" s="116"/>
      <c r="I4" s="116"/>
    </row>
    <row r="5" spans="1:9" ht="28.5" customHeight="1" x14ac:dyDescent="0.2">
      <c r="E5" s="116" t="s">
        <v>324</v>
      </c>
      <c r="F5" s="116"/>
      <c r="G5" s="116"/>
      <c r="H5" s="116"/>
      <c r="I5" s="116"/>
    </row>
    <row r="6" spans="1:9" ht="28.5" customHeight="1" x14ac:dyDescent="0.2">
      <c r="E6" s="116" t="s">
        <v>17</v>
      </c>
      <c r="F6" s="116"/>
      <c r="G6" s="116"/>
      <c r="H6" s="116"/>
      <c r="I6" s="116"/>
    </row>
    <row r="7" spans="1:9" ht="28.5" customHeight="1" x14ac:dyDescent="0.2">
      <c r="D7" s="97"/>
      <c r="E7" s="116" t="s">
        <v>32</v>
      </c>
      <c r="F7" s="116"/>
      <c r="G7" s="116"/>
      <c r="H7" s="116"/>
      <c r="I7" s="116"/>
    </row>
    <row r="8" spans="1:9" ht="28.5" customHeight="1" x14ac:dyDescent="0.2">
      <c r="E8" s="116" t="s">
        <v>36</v>
      </c>
      <c r="F8" s="116"/>
      <c r="G8" s="116"/>
      <c r="H8" s="116"/>
      <c r="I8" s="116"/>
    </row>
    <row r="9" spans="1:9" ht="28.5" customHeight="1" x14ac:dyDescent="0.2">
      <c r="D9" s="5" t="s">
        <v>218</v>
      </c>
      <c r="E9" s="116" t="s">
        <v>45</v>
      </c>
      <c r="F9" s="116"/>
      <c r="G9" s="116"/>
      <c r="H9" s="116"/>
      <c r="I9" s="116"/>
    </row>
    <row r="10" spans="1:9" ht="28.5" customHeight="1" x14ac:dyDescent="0.2">
      <c r="E10" s="116" t="s">
        <v>64</v>
      </c>
      <c r="F10" s="116"/>
      <c r="G10" s="116"/>
      <c r="H10" s="116"/>
      <c r="I10" s="116"/>
    </row>
    <row r="11" spans="1:9" ht="28.5" customHeight="1" x14ac:dyDescent="0.2">
      <c r="E11" s="116" t="s">
        <v>79</v>
      </c>
      <c r="F11" s="116"/>
      <c r="G11" s="116"/>
      <c r="H11" s="116"/>
      <c r="I11" s="116"/>
    </row>
    <row r="12" spans="1:9" ht="28.5" customHeight="1" x14ac:dyDescent="0.2">
      <c r="E12" s="116" t="s">
        <v>50</v>
      </c>
      <c r="F12" s="116"/>
      <c r="G12" s="116"/>
      <c r="H12" s="116"/>
      <c r="I12" s="116"/>
    </row>
    <row r="13" spans="1:9" ht="28.5" customHeight="1" x14ac:dyDescent="0.2">
      <c r="E13" s="116" t="s">
        <v>56</v>
      </c>
      <c r="F13" s="116"/>
      <c r="G13" s="116"/>
      <c r="H13" s="116"/>
      <c r="I13" s="116"/>
    </row>
    <row r="14" spans="1:9" ht="28.5" customHeight="1" x14ac:dyDescent="0.2">
      <c r="E14" s="116" t="s">
        <v>327</v>
      </c>
      <c r="F14" s="116"/>
      <c r="G14" s="116"/>
      <c r="H14" s="116"/>
      <c r="I14" s="116"/>
    </row>
    <row r="15" spans="1:9" x14ac:dyDescent="0.2">
      <c r="A15" s="120" t="s">
        <v>136</v>
      </c>
      <c r="B15" s="120"/>
      <c r="C15" s="120"/>
      <c r="D15" s="120"/>
      <c r="E15" s="120"/>
      <c r="F15" s="120"/>
      <c r="G15" s="120"/>
      <c r="H15" s="120"/>
      <c r="I15" s="120"/>
    </row>
    <row r="16" spans="1:9" x14ac:dyDescent="0.2">
      <c r="A16" s="119" t="s">
        <v>163</v>
      </c>
      <c r="B16" s="119"/>
      <c r="C16" s="119"/>
      <c r="D16" s="119"/>
      <c r="E16" s="119"/>
      <c r="F16" s="119"/>
      <c r="G16" s="119"/>
      <c r="H16" s="119"/>
      <c r="I16" s="119"/>
    </row>
    <row r="17" spans="1:9" ht="89.25" x14ac:dyDescent="0.2">
      <c r="A17" s="29" t="s">
        <v>138</v>
      </c>
      <c r="B17" s="29" t="s">
        <v>139</v>
      </c>
      <c r="C17" s="29" t="s">
        <v>140</v>
      </c>
      <c r="D17" s="29" t="s">
        <v>141</v>
      </c>
      <c r="E17" s="29" t="s">
        <v>160</v>
      </c>
      <c r="F17" s="29" t="s">
        <v>161</v>
      </c>
      <c r="G17" s="29" t="s">
        <v>162</v>
      </c>
      <c r="H17" s="29" t="s">
        <v>142</v>
      </c>
      <c r="I17" s="29" t="s">
        <v>143</v>
      </c>
    </row>
    <row r="18" spans="1:9" x14ac:dyDescent="0.2">
      <c r="A18" s="29">
        <v>1</v>
      </c>
      <c r="B18" s="29">
        <v>2</v>
      </c>
      <c r="C18" s="29">
        <v>3</v>
      </c>
      <c r="D18" s="29">
        <v>4</v>
      </c>
      <c r="E18" s="29">
        <v>5</v>
      </c>
      <c r="F18" s="29">
        <v>6</v>
      </c>
      <c r="G18" s="29">
        <v>7</v>
      </c>
      <c r="H18" s="31">
        <v>8</v>
      </c>
      <c r="I18" s="29">
        <v>9</v>
      </c>
    </row>
    <row r="19" spans="1:9" s="43" customFormat="1" x14ac:dyDescent="0.2">
      <c r="A19" s="118" t="s">
        <v>164</v>
      </c>
      <c r="B19" s="118"/>
      <c r="C19" s="118"/>
      <c r="D19" s="118"/>
      <c r="E19" s="118"/>
      <c r="F19" s="118"/>
      <c r="G19" s="118"/>
      <c r="H19" s="74">
        <f>H20+H31+H59+H62+H65+H68+H106+H144+H147+H149+H151+H153+H155+H157</f>
        <v>124760098</v>
      </c>
      <c r="I19" s="112"/>
    </row>
    <row r="20" spans="1:9" s="11" customFormat="1" x14ac:dyDescent="0.2">
      <c r="A20" s="22"/>
      <c r="B20" s="22"/>
      <c r="C20" s="22"/>
      <c r="D20" s="46" t="s">
        <v>150</v>
      </c>
      <c r="E20" s="22"/>
      <c r="F20" s="22"/>
      <c r="G20" s="73"/>
      <c r="H20" s="48">
        <f>SUM(H21:H30)</f>
        <v>14521175</v>
      </c>
      <c r="I20" s="22"/>
    </row>
    <row r="21" spans="1:9" s="30" customFormat="1" x14ac:dyDescent="0.2">
      <c r="A21" s="95" t="s">
        <v>316</v>
      </c>
      <c r="B21" s="29">
        <v>7693</v>
      </c>
      <c r="C21" s="29" t="s">
        <v>145</v>
      </c>
      <c r="D21" s="96" t="s">
        <v>317</v>
      </c>
      <c r="E21" s="40" t="s">
        <v>318</v>
      </c>
      <c r="F21" s="36">
        <v>2020</v>
      </c>
      <c r="G21" s="54"/>
      <c r="H21" s="47">
        <f>980000-7400</f>
        <v>972600</v>
      </c>
      <c r="I21" s="29"/>
    </row>
    <row r="22" spans="1:9" s="26" customFormat="1" ht="25.5" x14ac:dyDescent="0.2">
      <c r="A22" s="32" t="s">
        <v>144</v>
      </c>
      <c r="B22" s="33">
        <v>7650</v>
      </c>
      <c r="C22" s="32" t="s">
        <v>145</v>
      </c>
      <c r="D22" s="34" t="s">
        <v>198</v>
      </c>
      <c r="E22" s="35" t="s">
        <v>146</v>
      </c>
      <c r="F22" s="36">
        <v>2020</v>
      </c>
      <c r="G22" s="54"/>
      <c r="H22" s="47">
        <v>50000</v>
      </c>
      <c r="I22" s="37"/>
    </row>
    <row r="23" spans="1:9" s="26" customFormat="1" ht="25.5" x14ac:dyDescent="0.2">
      <c r="A23" s="32" t="s">
        <v>133</v>
      </c>
      <c r="B23" s="29">
        <v>9750</v>
      </c>
      <c r="C23" s="39" t="s">
        <v>216</v>
      </c>
      <c r="D23" s="42" t="s">
        <v>256</v>
      </c>
      <c r="E23" s="38" t="s">
        <v>227</v>
      </c>
      <c r="F23" s="36" t="s">
        <v>233</v>
      </c>
      <c r="G23" s="54"/>
      <c r="H23" s="47">
        <v>4735651</v>
      </c>
      <c r="I23" s="37">
        <v>60</v>
      </c>
    </row>
    <row r="24" spans="1:9" s="26" customFormat="1" ht="25.5" x14ac:dyDescent="0.2">
      <c r="A24" s="32" t="s">
        <v>133</v>
      </c>
      <c r="B24" s="29">
        <v>9750</v>
      </c>
      <c r="C24" s="39" t="s">
        <v>216</v>
      </c>
      <c r="D24" s="88"/>
      <c r="E24" s="66" t="s">
        <v>16</v>
      </c>
      <c r="F24" s="36">
        <v>2020</v>
      </c>
      <c r="G24" s="54"/>
      <c r="H24" s="47">
        <v>1100000</v>
      </c>
      <c r="I24" s="37"/>
    </row>
    <row r="25" spans="1:9" s="26" customFormat="1" x14ac:dyDescent="0.2">
      <c r="A25" s="32" t="s">
        <v>133</v>
      </c>
      <c r="B25" s="29">
        <v>9750</v>
      </c>
      <c r="C25" s="39" t="s">
        <v>216</v>
      </c>
      <c r="D25" s="88"/>
      <c r="E25" s="34" t="s">
        <v>333</v>
      </c>
      <c r="F25" s="36">
        <v>2020</v>
      </c>
      <c r="G25" s="54"/>
      <c r="H25" s="47">
        <v>443089</v>
      </c>
      <c r="I25" s="37"/>
    </row>
    <row r="26" spans="1:9" s="26" customFormat="1" x14ac:dyDescent="0.2">
      <c r="A26" s="32" t="s">
        <v>214</v>
      </c>
      <c r="B26" s="29">
        <v>9770</v>
      </c>
      <c r="C26" s="39" t="s">
        <v>216</v>
      </c>
      <c r="D26" s="94" t="s">
        <v>215</v>
      </c>
      <c r="E26" s="38" t="s">
        <v>229</v>
      </c>
      <c r="F26" s="36">
        <v>2020</v>
      </c>
      <c r="G26" s="54"/>
      <c r="H26" s="47">
        <f>6083538-1600000</f>
        <v>4483538</v>
      </c>
      <c r="I26" s="37"/>
    </row>
    <row r="27" spans="1:9" s="26" customFormat="1" ht="25.5" x14ac:dyDescent="0.2">
      <c r="A27" s="32" t="s">
        <v>214</v>
      </c>
      <c r="B27" s="29">
        <v>9770</v>
      </c>
      <c r="C27" s="39" t="s">
        <v>216</v>
      </c>
      <c r="D27" s="40"/>
      <c r="E27" s="38" t="s">
        <v>232</v>
      </c>
      <c r="F27" s="36">
        <v>2020</v>
      </c>
      <c r="G27" s="47"/>
      <c r="H27" s="47">
        <f>3271412-784705-634597</f>
        <v>1852110</v>
      </c>
      <c r="I27" s="37"/>
    </row>
    <row r="28" spans="1:9" s="26" customFormat="1" ht="25.5" x14ac:dyDescent="0.2">
      <c r="A28" s="32" t="s">
        <v>214</v>
      </c>
      <c r="B28" s="29">
        <v>9770</v>
      </c>
      <c r="C28" s="39" t="s">
        <v>216</v>
      </c>
      <c r="D28" s="98"/>
      <c r="E28" s="38" t="s">
        <v>134</v>
      </c>
      <c r="F28" s="36">
        <v>2020</v>
      </c>
      <c r="G28" s="54"/>
      <c r="H28" s="47">
        <f>1500000-845763-551347</f>
        <v>102890</v>
      </c>
      <c r="I28" s="37"/>
    </row>
    <row r="29" spans="1:9" s="26" customFormat="1" ht="51" x14ac:dyDescent="0.2">
      <c r="A29" s="75" t="s">
        <v>147</v>
      </c>
      <c r="B29" s="76" t="s">
        <v>200</v>
      </c>
      <c r="C29" s="32" t="s">
        <v>201</v>
      </c>
      <c r="D29" s="77" t="s">
        <v>202</v>
      </c>
      <c r="E29" s="42" t="s">
        <v>153</v>
      </c>
      <c r="F29" s="36">
        <v>2020</v>
      </c>
      <c r="G29" s="54"/>
      <c r="H29" s="47">
        <f>150000+282000+50979</f>
        <v>482979</v>
      </c>
      <c r="I29" s="37"/>
    </row>
    <row r="30" spans="1:9" s="26" customFormat="1" ht="25.5" x14ac:dyDescent="0.2">
      <c r="A30" s="75" t="s">
        <v>194</v>
      </c>
      <c r="B30" s="76">
        <v>7461</v>
      </c>
      <c r="C30" s="32" t="s">
        <v>207</v>
      </c>
      <c r="D30" s="41" t="s">
        <v>203</v>
      </c>
      <c r="E30" s="66" t="s">
        <v>55</v>
      </c>
      <c r="F30" s="36">
        <v>2020</v>
      </c>
      <c r="G30" s="54"/>
      <c r="H30" s="47">
        <v>298318</v>
      </c>
      <c r="I30" s="37"/>
    </row>
    <row r="31" spans="1:9" s="11" customFormat="1" x14ac:dyDescent="0.2">
      <c r="A31" s="12"/>
      <c r="B31" s="12"/>
      <c r="C31" s="12"/>
      <c r="D31" s="46" t="s">
        <v>151</v>
      </c>
      <c r="E31" s="13"/>
      <c r="F31" s="14"/>
      <c r="G31" s="55"/>
      <c r="H31" s="48">
        <f>SUM(H32:H58)</f>
        <v>66115149</v>
      </c>
      <c r="I31" s="15"/>
    </row>
    <row r="32" spans="1:9" s="30" customFormat="1" ht="51" x14ac:dyDescent="0.2">
      <c r="A32" s="32" t="s">
        <v>152</v>
      </c>
      <c r="B32" s="33">
        <v>1020</v>
      </c>
      <c r="C32" s="33" t="s">
        <v>154</v>
      </c>
      <c r="D32" s="42" t="s">
        <v>204</v>
      </c>
      <c r="E32" s="38" t="s">
        <v>240</v>
      </c>
      <c r="F32" s="36" t="s">
        <v>220</v>
      </c>
      <c r="G32" s="47">
        <v>158439061</v>
      </c>
      <c r="H32" s="47">
        <f>25366170-13128950-632845-340000-299270-85331-2350000-6283072-1761487-192845</f>
        <v>292370</v>
      </c>
      <c r="I32" s="37"/>
    </row>
    <row r="33" spans="1:9" s="30" customFormat="1" ht="25.5" x14ac:dyDescent="0.2">
      <c r="A33" s="32" t="s">
        <v>152</v>
      </c>
      <c r="B33" s="33">
        <v>1020</v>
      </c>
      <c r="C33" s="33" t="s">
        <v>154</v>
      </c>
      <c r="D33" s="42"/>
      <c r="E33" s="38" t="s">
        <v>247</v>
      </c>
      <c r="F33" s="36">
        <v>2020</v>
      </c>
      <c r="G33" s="54"/>
      <c r="H33" s="47">
        <v>632845</v>
      </c>
      <c r="I33" s="37"/>
    </row>
    <row r="34" spans="1:9" s="30" customFormat="1" x14ac:dyDescent="0.2">
      <c r="A34" s="32" t="s">
        <v>152</v>
      </c>
      <c r="B34" s="33">
        <v>1020</v>
      </c>
      <c r="C34" s="33" t="s">
        <v>154</v>
      </c>
      <c r="D34" s="42"/>
      <c r="E34" s="8" t="s">
        <v>14</v>
      </c>
      <c r="F34" s="36">
        <v>2020</v>
      </c>
      <c r="G34" s="54"/>
      <c r="H34" s="47">
        <v>145366</v>
      </c>
      <c r="I34" s="37"/>
    </row>
    <row r="35" spans="1:9" s="30" customFormat="1" ht="25.5" x14ac:dyDescent="0.2">
      <c r="A35" s="32" t="s">
        <v>152</v>
      </c>
      <c r="B35" s="33">
        <v>1020</v>
      </c>
      <c r="C35" s="33" t="s">
        <v>154</v>
      </c>
      <c r="D35" s="42"/>
      <c r="E35" s="66" t="s">
        <v>15</v>
      </c>
      <c r="F35" s="36">
        <v>2020</v>
      </c>
      <c r="G35" s="54"/>
      <c r="H35" s="47">
        <v>1900000</v>
      </c>
      <c r="I35" s="37"/>
    </row>
    <row r="36" spans="1:9" s="30" customFormat="1" ht="38.25" x14ac:dyDescent="0.2">
      <c r="A36" s="32" t="s">
        <v>152</v>
      </c>
      <c r="B36" s="33">
        <v>1020</v>
      </c>
      <c r="C36" s="33" t="s">
        <v>154</v>
      </c>
      <c r="D36" s="42"/>
      <c r="E36" s="66" t="s">
        <v>51</v>
      </c>
      <c r="F36" s="36">
        <v>2020</v>
      </c>
      <c r="G36" s="54"/>
      <c r="H36" s="47">
        <v>653726</v>
      </c>
      <c r="I36" s="37"/>
    </row>
    <row r="37" spans="1:9" s="30" customFormat="1" ht="25.5" x14ac:dyDescent="0.2">
      <c r="A37" s="32" t="s">
        <v>152</v>
      </c>
      <c r="B37" s="33">
        <v>1020</v>
      </c>
      <c r="C37" s="33" t="s">
        <v>154</v>
      </c>
      <c r="D37" s="42"/>
      <c r="E37" s="66" t="s">
        <v>57</v>
      </c>
      <c r="F37" s="36">
        <v>2020</v>
      </c>
      <c r="G37" s="54"/>
      <c r="H37" s="47">
        <v>297000</v>
      </c>
      <c r="I37" s="37"/>
    </row>
    <row r="38" spans="1:9" s="30" customFormat="1" x14ac:dyDescent="0.2">
      <c r="A38" s="32" t="s">
        <v>152</v>
      </c>
      <c r="B38" s="33">
        <v>1020</v>
      </c>
      <c r="C38" s="33" t="s">
        <v>154</v>
      </c>
      <c r="D38" s="42"/>
      <c r="E38" s="8" t="s">
        <v>80</v>
      </c>
      <c r="F38" s="36">
        <v>2020</v>
      </c>
      <c r="G38" s="54"/>
      <c r="H38" s="47">
        <v>982640</v>
      </c>
      <c r="I38" s="37"/>
    </row>
    <row r="39" spans="1:9" s="30" customFormat="1" ht="25.5" x14ac:dyDescent="0.2">
      <c r="A39" s="32" t="s">
        <v>152</v>
      </c>
      <c r="B39" s="33">
        <v>1020</v>
      </c>
      <c r="C39" s="33" t="s">
        <v>154</v>
      </c>
      <c r="D39" s="42"/>
      <c r="E39" s="66" t="s">
        <v>120</v>
      </c>
      <c r="F39" s="36">
        <v>2020</v>
      </c>
      <c r="G39" s="54"/>
      <c r="H39" s="47">
        <v>416848</v>
      </c>
      <c r="I39" s="37"/>
    </row>
    <row r="40" spans="1:9" s="30" customFormat="1" x14ac:dyDescent="0.2">
      <c r="A40" s="32" t="s">
        <v>152</v>
      </c>
      <c r="B40" s="33">
        <v>1020</v>
      </c>
      <c r="C40" s="33" t="s">
        <v>154</v>
      </c>
      <c r="D40" s="42"/>
      <c r="E40" s="66" t="s">
        <v>121</v>
      </c>
      <c r="F40" s="36">
        <v>2020</v>
      </c>
      <c r="G40" s="54"/>
      <c r="H40" s="47">
        <v>12733862</v>
      </c>
      <c r="I40" s="37"/>
    </row>
    <row r="41" spans="1:9" s="30" customFormat="1" ht="25.5" x14ac:dyDescent="0.2">
      <c r="A41" s="32" t="s">
        <v>152</v>
      </c>
      <c r="B41" s="33">
        <v>1020</v>
      </c>
      <c r="C41" s="33" t="s">
        <v>154</v>
      </c>
      <c r="D41" s="42"/>
      <c r="E41" s="66" t="s">
        <v>122</v>
      </c>
      <c r="F41" s="36">
        <v>2020</v>
      </c>
      <c r="G41" s="54"/>
      <c r="H41" s="47">
        <v>297349</v>
      </c>
      <c r="I41" s="37"/>
    </row>
    <row r="42" spans="1:9" s="30" customFormat="1" ht="25.5" x14ac:dyDescent="0.2">
      <c r="A42" s="32" t="s">
        <v>152</v>
      </c>
      <c r="B42" s="33">
        <v>1020</v>
      </c>
      <c r="C42" s="33" t="s">
        <v>154</v>
      </c>
      <c r="D42" s="42"/>
      <c r="E42" s="66" t="s">
        <v>123</v>
      </c>
      <c r="F42" s="36">
        <v>2020</v>
      </c>
      <c r="G42" s="54"/>
      <c r="H42" s="47">
        <v>370000</v>
      </c>
      <c r="I42" s="37"/>
    </row>
    <row r="43" spans="1:9" s="30" customFormat="1" ht="25.5" x14ac:dyDescent="0.2">
      <c r="A43" s="32" t="s">
        <v>152</v>
      </c>
      <c r="B43" s="33">
        <v>1020</v>
      </c>
      <c r="C43" s="33" t="s">
        <v>154</v>
      </c>
      <c r="D43" s="42"/>
      <c r="E43" s="66" t="s">
        <v>124</v>
      </c>
      <c r="F43" s="36">
        <v>2020</v>
      </c>
      <c r="G43" s="54"/>
      <c r="H43" s="47">
        <v>369999</v>
      </c>
      <c r="I43" s="37"/>
    </row>
    <row r="44" spans="1:9" s="30" customFormat="1" x14ac:dyDescent="0.2">
      <c r="A44" s="32" t="s">
        <v>152</v>
      </c>
      <c r="B44" s="33">
        <v>1020</v>
      </c>
      <c r="C44" s="33" t="s">
        <v>154</v>
      </c>
      <c r="D44" s="42"/>
      <c r="E44" s="42" t="s">
        <v>153</v>
      </c>
      <c r="F44" s="36">
        <v>2020</v>
      </c>
      <c r="G44" s="54"/>
      <c r="H44" s="47">
        <f>199985+49900</f>
        <v>249885</v>
      </c>
      <c r="I44" s="37"/>
    </row>
    <row r="45" spans="1:9" s="30" customFormat="1" ht="25.5" x14ac:dyDescent="0.2">
      <c r="A45" s="32" t="s">
        <v>152</v>
      </c>
      <c r="B45" s="33">
        <v>1020</v>
      </c>
      <c r="C45" s="33" t="s">
        <v>154</v>
      </c>
      <c r="D45" s="42"/>
      <c r="E45" s="42" t="s">
        <v>188</v>
      </c>
      <c r="F45" s="36">
        <v>2020</v>
      </c>
      <c r="G45" s="54"/>
      <c r="H45" s="47">
        <v>634597</v>
      </c>
      <c r="I45" s="37"/>
    </row>
    <row r="46" spans="1:9" s="69" customFormat="1" ht="25.5" x14ac:dyDescent="0.2">
      <c r="A46" s="32" t="s">
        <v>279</v>
      </c>
      <c r="B46" s="33">
        <v>1090</v>
      </c>
      <c r="C46" s="32" t="s">
        <v>281</v>
      </c>
      <c r="D46" s="42" t="s">
        <v>280</v>
      </c>
      <c r="E46" s="42" t="s">
        <v>299</v>
      </c>
      <c r="F46" s="36">
        <v>2020</v>
      </c>
      <c r="G46" s="67"/>
      <c r="H46" s="68">
        <v>20972</v>
      </c>
      <c r="I46" s="36"/>
    </row>
    <row r="47" spans="1:9" s="69" customFormat="1" ht="25.5" x14ac:dyDescent="0.2">
      <c r="A47" s="32" t="s">
        <v>279</v>
      </c>
      <c r="B47" s="33">
        <v>1090</v>
      </c>
      <c r="C47" s="32" t="s">
        <v>281</v>
      </c>
      <c r="D47" s="42" t="s">
        <v>280</v>
      </c>
      <c r="E47" s="42" t="s">
        <v>300</v>
      </c>
      <c r="F47" s="36">
        <v>2020</v>
      </c>
      <c r="G47" s="67"/>
      <c r="H47" s="68">
        <v>661031</v>
      </c>
      <c r="I47" s="36"/>
    </row>
    <row r="48" spans="1:9" s="30" customFormat="1" ht="25.5" x14ac:dyDescent="0.2">
      <c r="A48" s="32" t="s">
        <v>13</v>
      </c>
      <c r="B48" s="33">
        <v>1020</v>
      </c>
      <c r="C48" s="33" t="s">
        <v>154</v>
      </c>
      <c r="D48" s="66" t="s">
        <v>12</v>
      </c>
      <c r="E48" s="38" t="s">
        <v>325</v>
      </c>
      <c r="F48" s="36">
        <v>2020</v>
      </c>
      <c r="G48" s="47">
        <v>158439061</v>
      </c>
      <c r="H48" s="47">
        <f>13203255+26406510</f>
        <v>39609765</v>
      </c>
      <c r="I48" s="37"/>
    </row>
    <row r="49" spans="1:48" s="30" customFormat="1" ht="25.5" x14ac:dyDescent="0.2">
      <c r="A49" s="32" t="s">
        <v>40</v>
      </c>
      <c r="B49" s="33">
        <v>7321</v>
      </c>
      <c r="C49" s="32" t="s">
        <v>38</v>
      </c>
      <c r="D49" s="42" t="s">
        <v>41</v>
      </c>
      <c r="E49" s="66" t="s">
        <v>49</v>
      </c>
      <c r="F49" s="36">
        <v>2020</v>
      </c>
      <c r="G49" s="47"/>
      <c r="H49" s="47">
        <f>2129236+870764</f>
        <v>3000000</v>
      </c>
      <c r="I49" s="37"/>
    </row>
    <row r="50" spans="1:48" s="30" customFormat="1" ht="25.5" x14ac:dyDescent="0.2">
      <c r="A50" s="32" t="s">
        <v>40</v>
      </c>
      <c r="B50" s="33">
        <v>7321</v>
      </c>
      <c r="C50" s="32" t="s">
        <v>38</v>
      </c>
      <c r="D50" s="42"/>
      <c r="E50" s="66" t="s">
        <v>81</v>
      </c>
      <c r="F50" s="36">
        <v>2020</v>
      </c>
      <c r="G50" s="47"/>
      <c r="H50" s="47">
        <v>469471</v>
      </c>
      <c r="I50" s="37"/>
    </row>
    <row r="51" spans="1:48" s="30" customFormat="1" ht="25.5" x14ac:dyDescent="0.2">
      <c r="A51" s="32" t="s">
        <v>40</v>
      </c>
      <c r="B51" s="33">
        <v>7321</v>
      </c>
      <c r="C51" s="32" t="s">
        <v>38</v>
      </c>
      <c r="D51" s="42"/>
      <c r="E51" s="66" t="s">
        <v>82</v>
      </c>
      <c r="F51" s="36">
        <v>2020</v>
      </c>
      <c r="G51" s="47"/>
      <c r="H51" s="47">
        <v>123120</v>
      </c>
      <c r="I51" s="37"/>
    </row>
    <row r="52" spans="1:48" s="30" customFormat="1" ht="25.5" x14ac:dyDescent="0.2">
      <c r="A52" s="32" t="s">
        <v>40</v>
      </c>
      <c r="B52" s="33">
        <v>7321</v>
      </c>
      <c r="C52" s="32" t="s">
        <v>38</v>
      </c>
      <c r="D52" s="42"/>
      <c r="E52" s="66" t="s">
        <v>83</v>
      </c>
      <c r="F52" s="36">
        <v>2020</v>
      </c>
      <c r="G52" s="47"/>
      <c r="H52" s="47">
        <v>121500</v>
      </c>
      <c r="I52" s="37"/>
    </row>
    <row r="53" spans="1:48" s="30" customFormat="1" x14ac:dyDescent="0.2">
      <c r="A53" s="32" t="s">
        <v>40</v>
      </c>
      <c r="B53" s="33">
        <v>7321</v>
      </c>
      <c r="C53" s="32" t="s">
        <v>38</v>
      </c>
      <c r="D53" s="42"/>
      <c r="E53" s="34" t="s">
        <v>84</v>
      </c>
      <c r="F53" s="36">
        <v>2020</v>
      </c>
      <c r="G53" s="47"/>
      <c r="H53" s="47">
        <v>1249999</v>
      </c>
      <c r="I53" s="37"/>
    </row>
    <row r="54" spans="1:48" s="30" customFormat="1" ht="25.5" x14ac:dyDescent="0.2">
      <c r="A54" s="32" t="s">
        <v>40</v>
      </c>
      <c r="B54" s="33">
        <v>7321</v>
      </c>
      <c r="C54" s="32" t="s">
        <v>38</v>
      </c>
      <c r="D54" s="42"/>
      <c r="E54" s="42" t="s">
        <v>262</v>
      </c>
      <c r="F54" s="36">
        <v>2020</v>
      </c>
      <c r="G54" s="54"/>
      <c r="H54" s="47">
        <v>98099</v>
      </c>
      <c r="I54" s="37"/>
    </row>
    <row r="55" spans="1:48" s="30" customFormat="1" ht="25.5" x14ac:dyDescent="0.2">
      <c r="A55" s="32" t="s">
        <v>40</v>
      </c>
      <c r="B55" s="33">
        <v>7321</v>
      </c>
      <c r="C55" s="32" t="s">
        <v>38</v>
      </c>
      <c r="D55" s="42"/>
      <c r="E55" s="42" t="s">
        <v>265</v>
      </c>
      <c r="F55" s="36">
        <v>2020</v>
      </c>
      <c r="G55" s="54"/>
      <c r="H55" s="47">
        <v>589405</v>
      </c>
      <c r="I55" s="37"/>
    </row>
    <row r="56" spans="1:48" s="30" customFormat="1" ht="38.25" x14ac:dyDescent="0.2">
      <c r="A56" s="32" t="s">
        <v>40</v>
      </c>
      <c r="B56" s="33">
        <v>7321</v>
      </c>
      <c r="C56" s="32" t="s">
        <v>38</v>
      </c>
      <c r="D56" s="42"/>
      <c r="E56" s="42" t="s">
        <v>266</v>
      </c>
      <c r="F56" s="36">
        <v>2020</v>
      </c>
      <c r="G56" s="54"/>
      <c r="H56" s="47">
        <v>49900</v>
      </c>
      <c r="I56" s="37"/>
    </row>
    <row r="57" spans="1:48" s="30" customFormat="1" ht="25.5" x14ac:dyDescent="0.2">
      <c r="A57" s="32" t="s">
        <v>40</v>
      </c>
      <c r="B57" s="33">
        <v>7321</v>
      </c>
      <c r="C57" s="32" t="s">
        <v>38</v>
      </c>
      <c r="D57" s="42"/>
      <c r="E57" s="42" t="s">
        <v>267</v>
      </c>
      <c r="F57" s="36">
        <v>2020</v>
      </c>
      <c r="G57" s="54"/>
      <c r="H57" s="47">
        <v>49900</v>
      </c>
      <c r="I57" s="37"/>
    </row>
    <row r="58" spans="1:48" s="30" customFormat="1" ht="38.25" x14ac:dyDescent="0.2">
      <c r="A58" s="32" t="s">
        <v>40</v>
      </c>
      <c r="B58" s="33">
        <v>7321</v>
      </c>
      <c r="C58" s="32" t="s">
        <v>38</v>
      </c>
      <c r="D58" s="42"/>
      <c r="E58" s="42" t="s">
        <v>266</v>
      </c>
      <c r="F58" s="36">
        <v>2020</v>
      </c>
      <c r="G58" s="54"/>
      <c r="H58" s="47">
        <v>95500</v>
      </c>
      <c r="I58" s="37"/>
    </row>
    <row r="59" spans="1:48" s="30" customFormat="1" ht="27" x14ac:dyDescent="0.2">
      <c r="A59" s="78"/>
      <c r="B59" s="18"/>
      <c r="C59" s="79"/>
      <c r="D59" s="80" t="s">
        <v>250</v>
      </c>
      <c r="E59" s="50"/>
      <c r="F59" s="14"/>
      <c r="G59" s="61"/>
      <c r="H59" s="61">
        <f>SUM(H60:H61)</f>
        <v>1180660</v>
      </c>
      <c r="I59" s="15"/>
    </row>
    <row r="60" spans="1:48" s="30" customFormat="1" ht="25.5" x14ac:dyDescent="0.2">
      <c r="A60" s="32" t="s">
        <v>223</v>
      </c>
      <c r="B60" s="76">
        <v>4060</v>
      </c>
      <c r="C60" s="32" t="s">
        <v>226</v>
      </c>
      <c r="D60" s="41" t="s">
        <v>224</v>
      </c>
      <c r="E60" s="66" t="s">
        <v>85</v>
      </c>
      <c r="F60" s="84">
        <v>2020</v>
      </c>
      <c r="G60" s="47"/>
      <c r="H60" s="47">
        <v>2700</v>
      </c>
      <c r="I60" s="37"/>
    </row>
    <row r="61" spans="1:48" s="30" customFormat="1" ht="25.5" x14ac:dyDescent="0.2">
      <c r="A61" s="32" t="s">
        <v>223</v>
      </c>
      <c r="B61" s="76">
        <v>4060</v>
      </c>
      <c r="C61" s="32" t="s">
        <v>226</v>
      </c>
      <c r="D61" s="41"/>
      <c r="E61" s="66" t="s">
        <v>86</v>
      </c>
      <c r="F61" s="84">
        <v>2020</v>
      </c>
      <c r="G61" s="47"/>
      <c r="H61" s="47">
        <v>1177960</v>
      </c>
      <c r="I61" s="37"/>
    </row>
    <row r="62" spans="1:48" s="45" customFormat="1" ht="15.75" x14ac:dyDescent="0.25">
      <c r="A62" s="78"/>
      <c r="B62" s="18"/>
      <c r="C62" s="79"/>
      <c r="D62" s="113" t="s">
        <v>251</v>
      </c>
      <c r="E62" s="50"/>
      <c r="F62" s="81"/>
      <c r="G62" s="57"/>
      <c r="H62" s="82">
        <f>SUM(H63:H64)</f>
        <v>318555</v>
      </c>
      <c r="I62" s="1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</row>
    <row r="63" spans="1:48" s="28" customFormat="1" ht="25.5" x14ac:dyDescent="0.25">
      <c r="A63" s="32" t="s">
        <v>131</v>
      </c>
      <c r="B63" s="76">
        <v>5031</v>
      </c>
      <c r="C63" s="32" t="s">
        <v>72</v>
      </c>
      <c r="D63" s="77" t="s">
        <v>132</v>
      </c>
      <c r="E63" s="38" t="s">
        <v>263</v>
      </c>
      <c r="F63" s="84">
        <v>2020</v>
      </c>
      <c r="G63" s="88"/>
      <c r="H63" s="47">
        <v>58197</v>
      </c>
      <c r="I63" s="37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</row>
    <row r="64" spans="1:48" s="28" customFormat="1" ht="26.25" x14ac:dyDescent="0.25">
      <c r="A64" s="32" t="s">
        <v>131</v>
      </c>
      <c r="B64" s="76">
        <v>5031</v>
      </c>
      <c r="C64" s="32" t="s">
        <v>72</v>
      </c>
      <c r="D64" s="77"/>
      <c r="E64" s="38" t="s">
        <v>264</v>
      </c>
      <c r="F64" s="84">
        <v>2020</v>
      </c>
      <c r="G64" s="88"/>
      <c r="H64" s="47">
        <v>260358</v>
      </c>
      <c r="I64" s="37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</row>
    <row r="65" spans="1:48" s="11" customFormat="1" x14ac:dyDescent="0.2">
      <c r="A65" s="18"/>
      <c r="B65" s="19"/>
      <c r="C65" s="19"/>
      <c r="D65" s="2" t="s">
        <v>159</v>
      </c>
      <c r="E65" s="20"/>
      <c r="F65" s="14"/>
      <c r="G65" s="58"/>
      <c r="H65" s="48">
        <f>H66+H67</f>
        <v>278176</v>
      </c>
      <c r="I65" s="1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</row>
    <row r="66" spans="1:48" s="30" customFormat="1" ht="38.25" x14ac:dyDescent="0.2">
      <c r="A66" s="1" t="s">
        <v>230</v>
      </c>
      <c r="B66" s="6">
        <v>7441</v>
      </c>
      <c r="C66" s="25" t="s">
        <v>207</v>
      </c>
      <c r="D66" s="8" t="s">
        <v>231</v>
      </c>
      <c r="E66" s="9" t="s">
        <v>268</v>
      </c>
      <c r="F66" s="36">
        <v>2020</v>
      </c>
      <c r="G66" s="54"/>
      <c r="H66" s="47">
        <v>85331</v>
      </c>
      <c r="I66" s="37"/>
    </row>
    <row r="67" spans="1:48" s="30" customFormat="1" ht="51" x14ac:dyDescent="0.2">
      <c r="A67" s="1" t="s">
        <v>230</v>
      </c>
      <c r="B67" s="6">
        <v>7441</v>
      </c>
      <c r="C67" s="25" t="s">
        <v>207</v>
      </c>
      <c r="D67" s="8"/>
      <c r="E67" s="66" t="s">
        <v>117</v>
      </c>
      <c r="F67" s="36">
        <v>2020</v>
      </c>
      <c r="G67" s="54"/>
      <c r="H67" s="47">
        <v>192845</v>
      </c>
      <c r="I67" s="37"/>
    </row>
    <row r="68" spans="1:48" s="26" customFormat="1" x14ac:dyDescent="0.2">
      <c r="A68" s="18"/>
      <c r="B68" s="19"/>
      <c r="C68" s="19"/>
      <c r="D68" s="2" t="s">
        <v>156</v>
      </c>
      <c r="E68" s="13"/>
      <c r="F68" s="14"/>
      <c r="G68" s="58"/>
      <c r="H68" s="61">
        <f>SUM(H69:H105)</f>
        <v>16917341</v>
      </c>
      <c r="I68" s="15"/>
    </row>
    <row r="69" spans="1:48" s="30" customFormat="1" ht="25.5" x14ac:dyDescent="0.2">
      <c r="A69" s="32" t="s">
        <v>157</v>
      </c>
      <c r="B69" s="36">
        <v>6030</v>
      </c>
      <c r="C69" s="32" t="s">
        <v>205</v>
      </c>
      <c r="D69" s="41" t="s">
        <v>206</v>
      </c>
      <c r="E69" s="66" t="s">
        <v>2</v>
      </c>
      <c r="F69" s="36">
        <v>2020</v>
      </c>
      <c r="G69" s="54"/>
      <c r="H69" s="47">
        <v>1010574</v>
      </c>
      <c r="I69" s="37"/>
    </row>
    <row r="70" spans="1:48" s="30" customFormat="1" x14ac:dyDescent="0.2">
      <c r="A70" s="32" t="s">
        <v>157</v>
      </c>
      <c r="B70" s="36">
        <v>6030</v>
      </c>
      <c r="C70" s="32" t="s">
        <v>205</v>
      </c>
      <c r="D70" s="41"/>
      <c r="E70" s="66" t="s">
        <v>3</v>
      </c>
      <c r="F70" s="36">
        <v>2020</v>
      </c>
      <c r="G70" s="54"/>
      <c r="H70" s="47">
        <v>127273</v>
      </c>
      <c r="I70" s="37"/>
    </row>
    <row r="71" spans="1:48" s="30" customFormat="1" ht="25.5" x14ac:dyDescent="0.2">
      <c r="A71" s="32" t="s">
        <v>157</v>
      </c>
      <c r="B71" s="36">
        <v>6030</v>
      </c>
      <c r="C71" s="32" t="s">
        <v>205</v>
      </c>
      <c r="D71" s="41"/>
      <c r="E71" s="66" t="s">
        <v>4</v>
      </c>
      <c r="F71" s="36">
        <v>2020</v>
      </c>
      <c r="G71" s="54"/>
      <c r="H71" s="47">
        <v>1465584</v>
      </c>
      <c r="I71" s="37"/>
    </row>
    <row r="72" spans="1:48" s="30" customFormat="1" x14ac:dyDescent="0.2">
      <c r="A72" s="32" t="s">
        <v>157</v>
      </c>
      <c r="B72" s="36">
        <v>6030</v>
      </c>
      <c r="C72" s="32" t="s">
        <v>205</v>
      </c>
      <c r="D72" s="41"/>
      <c r="E72" s="66" t="s">
        <v>105</v>
      </c>
      <c r="F72" s="36">
        <v>2020</v>
      </c>
      <c r="G72" s="54"/>
      <c r="H72" s="47">
        <v>1499972</v>
      </c>
      <c r="I72" s="37"/>
    </row>
    <row r="73" spans="1:48" s="30" customFormat="1" x14ac:dyDescent="0.2">
      <c r="A73" s="32" t="s">
        <v>157</v>
      </c>
      <c r="B73" s="36">
        <v>6030</v>
      </c>
      <c r="C73" s="32" t="s">
        <v>205</v>
      </c>
      <c r="D73" s="41"/>
      <c r="E73" s="8" t="s">
        <v>106</v>
      </c>
      <c r="F73" s="36">
        <v>2020</v>
      </c>
      <c r="G73" s="54"/>
      <c r="H73" s="47">
        <v>155676</v>
      </c>
      <c r="I73" s="37"/>
    </row>
    <row r="74" spans="1:48" s="30" customFormat="1" ht="25.5" x14ac:dyDescent="0.2">
      <c r="A74" s="32" t="s">
        <v>157</v>
      </c>
      <c r="B74" s="36">
        <v>6030</v>
      </c>
      <c r="C74" s="32" t="s">
        <v>205</v>
      </c>
      <c r="D74" s="41"/>
      <c r="E74" s="66" t="s">
        <v>107</v>
      </c>
      <c r="F74" s="36">
        <v>2020</v>
      </c>
      <c r="G74" s="54"/>
      <c r="H74" s="47">
        <v>199865</v>
      </c>
      <c r="I74" s="37"/>
    </row>
    <row r="75" spans="1:48" s="30" customFormat="1" ht="25.5" x14ac:dyDescent="0.2">
      <c r="A75" s="32" t="s">
        <v>157</v>
      </c>
      <c r="B75" s="36">
        <v>6030</v>
      </c>
      <c r="C75" s="32" t="s">
        <v>205</v>
      </c>
      <c r="D75" s="41"/>
      <c r="E75" s="66" t="s">
        <v>108</v>
      </c>
      <c r="F75" s="36">
        <v>2020</v>
      </c>
      <c r="G75" s="54"/>
      <c r="H75" s="47">
        <v>171247</v>
      </c>
      <c r="I75" s="37"/>
    </row>
    <row r="76" spans="1:48" s="30" customFormat="1" ht="25.5" x14ac:dyDescent="0.2">
      <c r="A76" s="32" t="s">
        <v>157</v>
      </c>
      <c r="B76" s="36">
        <v>6030</v>
      </c>
      <c r="C76" s="32" t="s">
        <v>205</v>
      </c>
      <c r="D76" s="41"/>
      <c r="E76" s="66" t="s">
        <v>109</v>
      </c>
      <c r="F76" s="36">
        <v>2020</v>
      </c>
      <c r="G76" s="54"/>
      <c r="H76" s="47">
        <v>76312</v>
      </c>
      <c r="I76" s="37"/>
    </row>
    <row r="77" spans="1:48" s="30" customFormat="1" ht="25.5" x14ac:dyDescent="0.2">
      <c r="A77" s="32" t="s">
        <v>157</v>
      </c>
      <c r="B77" s="36">
        <v>6030</v>
      </c>
      <c r="C77" s="32" t="s">
        <v>205</v>
      </c>
      <c r="D77" s="41"/>
      <c r="E77" s="66" t="s">
        <v>110</v>
      </c>
      <c r="F77" s="36">
        <v>2020</v>
      </c>
      <c r="G77" s="54"/>
      <c r="H77" s="47">
        <v>25449</v>
      </c>
      <c r="I77" s="37"/>
    </row>
    <row r="78" spans="1:48" s="30" customFormat="1" ht="25.5" x14ac:dyDescent="0.2">
      <c r="A78" s="32" t="s">
        <v>157</v>
      </c>
      <c r="B78" s="36">
        <v>6030</v>
      </c>
      <c r="C78" s="32" t="s">
        <v>205</v>
      </c>
      <c r="D78" s="41"/>
      <c r="E78" s="66" t="s">
        <v>309</v>
      </c>
      <c r="F78" s="36">
        <v>2020</v>
      </c>
      <c r="G78" s="54"/>
      <c r="H78" s="47">
        <v>259853</v>
      </c>
      <c r="I78" s="37"/>
    </row>
    <row r="79" spans="1:48" s="30" customFormat="1" ht="25.5" x14ac:dyDescent="0.2">
      <c r="A79" s="32" t="s">
        <v>157</v>
      </c>
      <c r="B79" s="36">
        <v>6030</v>
      </c>
      <c r="C79" s="32" t="s">
        <v>205</v>
      </c>
      <c r="D79" s="41"/>
      <c r="E79" s="66" t="s">
        <v>310</v>
      </c>
      <c r="F79" s="36">
        <v>2020</v>
      </c>
      <c r="G79" s="54"/>
      <c r="H79" s="47">
        <v>578965</v>
      </c>
      <c r="I79" s="37"/>
    </row>
    <row r="80" spans="1:48" s="30" customFormat="1" ht="25.5" x14ac:dyDescent="0.2">
      <c r="A80" s="32" t="s">
        <v>157</v>
      </c>
      <c r="B80" s="36">
        <v>6030</v>
      </c>
      <c r="C80" s="32" t="s">
        <v>205</v>
      </c>
      <c r="D80" s="41"/>
      <c r="E80" s="66" t="s">
        <v>257</v>
      </c>
      <c r="F80" s="36">
        <v>2020</v>
      </c>
      <c r="G80" s="54"/>
      <c r="H80" s="47">
        <v>8397</v>
      </c>
      <c r="I80" s="37"/>
    </row>
    <row r="81" spans="1:9" s="30" customFormat="1" x14ac:dyDescent="0.2">
      <c r="A81" s="32" t="s">
        <v>157</v>
      </c>
      <c r="B81" s="36">
        <v>6030</v>
      </c>
      <c r="C81" s="32" t="s">
        <v>205</v>
      </c>
      <c r="D81" s="41"/>
      <c r="E81" s="66" t="s">
        <v>258</v>
      </c>
      <c r="F81" s="36">
        <v>2020</v>
      </c>
      <c r="G81" s="54"/>
      <c r="H81" s="47">
        <v>280054</v>
      </c>
      <c r="I81" s="37"/>
    </row>
    <row r="82" spans="1:9" s="30" customFormat="1" x14ac:dyDescent="0.2">
      <c r="A82" s="32" t="s">
        <v>157</v>
      </c>
      <c r="B82" s="36">
        <v>6030</v>
      </c>
      <c r="C82" s="32" t="s">
        <v>205</v>
      </c>
      <c r="D82" s="41"/>
      <c r="E82" s="66" t="s">
        <v>259</v>
      </c>
      <c r="F82" s="36">
        <v>2020</v>
      </c>
      <c r="G82" s="54"/>
      <c r="H82" s="47">
        <v>292229</v>
      </c>
      <c r="I82" s="37"/>
    </row>
    <row r="83" spans="1:9" s="30" customFormat="1" ht="25.5" x14ac:dyDescent="0.2">
      <c r="A83" s="32" t="s">
        <v>271</v>
      </c>
      <c r="B83" s="36">
        <v>6017</v>
      </c>
      <c r="C83" s="32" t="s">
        <v>205</v>
      </c>
      <c r="D83" s="40" t="s">
        <v>272</v>
      </c>
      <c r="E83" s="38" t="s">
        <v>249</v>
      </c>
      <c r="F83" s="36">
        <v>2020</v>
      </c>
      <c r="G83" s="54"/>
      <c r="H83" s="47">
        <v>299270</v>
      </c>
      <c r="I83" s="37"/>
    </row>
    <row r="84" spans="1:9" s="69" customFormat="1" ht="25.5" x14ac:dyDescent="0.2">
      <c r="A84" s="32" t="s">
        <v>194</v>
      </c>
      <c r="B84" s="33">
        <v>7461</v>
      </c>
      <c r="C84" s="32" t="s">
        <v>207</v>
      </c>
      <c r="D84" s="41" t="s">
        <v>203</v>
      </c>
      <c r="E84" s="42" t="s">
        <v>301</v>
      </c>
      <c r="F84" s="36">
        <v>2020</v>
      </c>
      <c r="G84" s="67"/>
      <c r="H84" s="68">
        <v>41538</v>
      </c>
      <c r="I84" s="36"/>
    </row>
    <row r="85" spans="1:9" s="69" customFormat="1" ht="25.5" x14ac:dyDescent="0.2">
      <c r="A85" s="32" t="s">
        <v>194</v>
      </c>
      <c r="B85" s="33">
        <v>7461</v>
      </c>
      <c r="C85" s="32" t="s">
        <v>207</v>
      </c>
      <c r="D85" s="42"/>
      <c r="E85" s="42" t="s">
        <v>302</v>
      </c>
      <c r="F85" s="36">
        <v>2020</v>
      </c>
      <c r="G85" s="67"/>
      <c r="H85" s="68">
        <v>41104</v>
      </c>
      <c r="I85" s="36"/>
    </row>
    <row r="86" spans="1:9" s="69" customFormat="1" ht="25.5" x14ac:dyDescent="0.2">
      <c r="A86" s="32" t="s">
        <v>194</v>
      </c>
      <c r="B86" s="33">
        <v>7461</v>
      </c>
      <c r="C86" s="32" t="s">
        <v>207</v>
      </c>
      <c r="D86" s="42"/>
      <c r="E86" s="42" t="s">
        <v>303</v>
      </c>
      <c r="F86" s="36">
        <v>2020</v>
      </c>
      <c r="G86" s="67"/>
      <c r="H86" s="68">
        <v>40692</v>
      </c>
      <c r="I86" s="36"/>
    </row>
    <row r="87" spans="1:9" s="69" customFormat="1" ht="25.5" x14ac:dyDescent="0.2">
      <c r="A87" s="32" t="s">
        <v>194</v>
      </c>
      <c r="B87" s="33">
        <v>7461</v>
      </c>
      <c r="C87" s="32" t="s">
        <v>207</v>
      </c>
      <c r="D87" s="42"/>
      <c r="E87" s="42" t="s">
        <v>304</v>
      </c>
      <c r="F87" s="36">
        <v>2020</v>
      </c>
      <c r="G87" s="67"/>
      <c r="H87" s="68">
        <v>38329</v>
      </c>
      <c r="I87" s="36"/>
    </row>
    <row r="88" spans="1:9" s="30" customFormat="1" ht="25.5" x14ac:dyDescent="0.2">
      <c r="A88" s="75" t="s">
        <v>194</v>
      </c>
      <c r="B88" s="36">
        <v>7461</v>
      </c>
      <c r="C88" s="32" t="s">
        <v>207</v>
      </c>
      <c r="D88" s="94"/>
      <c r="E88" s="66" t="s">
        <v>326</v>
      </c>
      <c r="F88" s="36">
        <v>2020</v>
      </c>
      <c r="G88" s="60"/>
      <c r="H88" s="47">
        <v>474207</v>
      </c>
      <c r="I88" s="37"/>
    </row>
    <row r="89" spans="1:9" s="69" customFormat="1" ht="25.5" x14ac:dyDescent="0.2">
      <c r="A89" s="75" t="s">
        <v>194</v>
      </c>
      <c r="B89" s="36">
        <v>7461</v>
      </c>
      <c r="C89" s="32" t="s">
        <v>207</v>
      </c>
      <c r="D89" s="42"/>
      <c r="E89" s="66" t="s">
        <v>0</v>
      </c>
      <c r="F89" s="36">
        <v>2020</v>
      </c>
      <c r="G89" s="67"/>
      <c r="H89" s="68">
        <v>1499921</v>
      </c>
      <c r="I89" s="36"/>
    </row>
    <row r="90" spans="1:9" s="69" customFormat="1" ht="25.5" x14ac:dyDescent="0.2">
      <c r="A90" s="75" t="s">
        <v>194</v>
      </c>
      <c r="B90" s="36">
        <v>7461</v>
      </c>
      <c r="C90" s="32" t="s">
        <v>207</v>
      </c>
      <c r="D90" s="42"/>
      <c r="E90" s="66" t="s">
        <v>1</v>
      </c>
      <c r="F90" s="36">
        <v>2020</v>
      </c>
      <c r="G90" s="67"/>
      <c r="H90" s="68">
        <v>826428</v>
      </c>
      <c r="I90" s="36"/>
    </row>
    <row r="91" spans="1:9" s="69" customFormat="1" x14ac:dyDescent="0.2">
      <c r="A91" s="75" t="s">
        <v>194</v>
      </c>
      <c r="B91" s="36">
        <v>7461</v>
      </c>
      <c r="C91" s="32" t="s">
        <v>207</v>
      </c>
      <c r="D91" s="42"/>
      <c r="E91" s="66" t="s">
        <v>33</v>
      </c>
      <c r="F91" s="36">
        <v>2020</v>
      </c>
      <c r="G91" s="67"/>
      <c r="H91" s="68">
        <v>931480</v>
      </c>
      <c r="I91" s="36"/>
    </row>
    <row r="92" spans="1:9" s="69" customFormat="1" x14ac:dyDescent="0.2">
      <c r="A92" s="75" t="s">
        <v>194</v>
      </c>
      <c r="B92" s="36">
        <v>7461</v>
      </c>
      <c r="C92" s="32" t="s">
        <v>207</v>
      </c>
      <c r="D92" s="42"/>
      <c r="E92" s="8" t="s">
        <v>111</v>
      </c>
      <c r="F92" s="36">
        <v>2020</v>
      </c>
      <c r="G92" s="67"/>
      <c r="H92" s="68">
        <v>829756</v>
      </c>
      <c r="I92" s="36"/>
    </row>
    <row r="93" spans="1:9" s="69" customFormat="1" x14ac:dyDescent="0.2">
      <c r="A93" s="75" t="s">
        <v>194</v>
      </c>
      <c r="B93" s="36">
        <v>7461</v>
      </c>
      <c r="C93" s="32" t="s">
        <v>207</v>
      </c>
      <c r="D93" s="42"/>
      <c r="E93" s="66" t="s">
        <v>112</v>
      </c>
      <c r="F93" s="36">
        <v>2020</v>
      </c>
      <c r="G93" s="67"/>
      <c r="H93" s="68">
        <v>500000</v>
      </c>
      <c r="I93" s="36"/>
    </row>
    <row r="94" spans="1:9" s="69" customFormat="1" ht="25.5" x14ac:dyDescent="0.2">
      <c r="A94" s="75" t="s">
        <v>194</v>
      </c>
      <c r="B94" s="36">
        <v>7461</v>
      </c>
      <c r="C94" s="32" t="s">
        <v>207</v>
      </c>
      <c r="D94" s="42"/>
      <c r="E94" s="34" t="s">
        <v>260</v>
      </c>
      <c r="F94" s="36">
        <v>2020</v>
      </c>
      <c r="G94" s="67"/>
      <c r="H94" s="68">
        <v>29313</v>
      </c>
      <c r="I94" s="36"/>
    </row>
    <row r="95" spans="1:9" s="69" customFormat="1" ht="25.5" x14ac:dyDescent="0.2">
      <c r="A95" s="75" t="s">
        <v>194</v>
      </c>
      <c r="B95" s="36">
        <v>7461</v>
      </c>
      <c r="C95" s="32" t="s">
        <v>207</v>
      </c>
      <c r="D95" s="42"/>
      <c r="E95" s="34" t="s">
        <v>261</v>
      </c>
      <c r="F95" s="36">
        <v>2020</v>
      </c>
      <c r="G95" s="67"/>
      <c r="H95" s="68">
        <v>30709</v>
      </c>
      <c r="I95" s="36"/>
    </row>
    <row r="96" spans="1:9" s="69" customFormat="1" x14ac:dyDescent="0.2">
      <c r="A96" s="75" t="s">
        <v>194</v>
      </c>
      <c r="B96" s="36">
        <v>7461</v>
      </c>
      <c r="C96" s="32" t="s">
        <v>207</v>
      </c>
      <c r="D96" s="42"/>
      <c r="E96" s="34" t="s">
        <v>331</v>
      </c>
      <c r="F96" s="36">
        <v>2020</v>
      </c>
      <c r="G96" s="67"/>
      <c r="H96" s="68">
        <v>247798</v>
      </c>
      <c r="I96" s="36"/>
    </row>
    <row r="97" spans="1:48" s="69" customFormat="1" ht="25.5" x14ac:dyDescent="0.2">
      <c r="A97" s="75" t="s">
        <v>194</v>
      </c>
      <c r="B97" s="36">
        <v>7461</v>
      </c>
      <c r="C97" s="32" t="s">
        <v>207</v>
      </c>
      <c r="D97" s="42"/>
      <c r="E97" s="34" t="s">
        <v>332</v>
      </c>
      <c r="F97" s="36">
        <v>2020</v>
      </c>
      <c r="G97" s="67"/>
      <c r="H97" s="68">
        <v>1100000</v>
      </c>
      <c r="I97" s="36"/>
    </row>
    <row r="98" spans="1:48" s="69" customFormat="1" ht="25.5" x14ac:dyDescent="0.2">
      <c r="A98" s="75" t="s">
        <v>194</v>
      </c>
      <c r="B98" s="36">
        <v>7461</v>
      </c>
      <c r="C98" s="32" t="s">
        <v>207</v>
      </c>
      <c r="D98" s="42"/>
      <c r="E98" s="34" t="s">
        <v>336</v>
      </c>
      <c r="F98" s="36">
        <v>2020</v>
      </c>
      <c r="G98" s="67"/>
      <c r="H98" s="68">
        <v>400000</v>
      </c>
      <c r="I98" s="36"/>
    </row>
    <row r="99" spans="1:48" s="69" customFormat="1" ht="25.5" x14ac:dyDescent="0.2">
      <c r="A99" s="75" t="s">
        <v>194</v>
      </c>
      <c r="B99" s="36">
        <v>7461</v>
      </c>
      <c r="C99" s="32" t="s">
        <v>207</v>
      </c>
      <c r="D99" s="42"/>
      <c r="E99" s="34" t="s">
        <v>337</v>
      </c>
      <c r="F99" s="36">
        <v>2020</v>
      </c>
      <c r="G99" s="67"/>
      <c r="H99" s="68">
        <v>1200000</v>
      </c>
      <c r="I99" s="36"/>
    </row>
    <row r="100" spans="1:48" s="69" customFormat="1" x14ac:dyDescent="0.2">
      <c r="A100" s="75" t="s">
        <v>24</v>
      </c>
      <c r="B100" s="36">
        <v>7330</v>
      </c>
      <c r="C100" s="32" t="s">
        <v>25</v>
      </c>
      <c r="D100" s="111" t="s">
        <v>118</v>
      </c>
      <c r="E100" s="34" t="s">
        <v>63</v>
      </c>
      <c r="F100" s="36">
        <v>2020</v>
      </c>
      <c r="G100" s="67"/>
      <c r="H100" s="68">
        <v>7400</v>
      </c>
      <c r="I100" s="36"/>
    </row>
    <row r="101" spans="1:48" s="69" customFormat="1" ht="25.5" x14ac:dyDescent="0.2">
      <c r="A101" s="32" t="s">
        <v>210</v>
      </c>
      <c r="B101" s="29">
        <v>6011</v>
      </c>
      <c r="C101" s="32" t="s">
        <v>30</v>
      </c>
      <c r="D101" s="40" t="s">
        <v>211</v>
      </c>
      <c r="E101" s="34" t="s">
        <v>103</v>
      </c>
      <c r="F101" s="36">
        <v>2020</v>
      </c>
      <c r="G101" s="67"/>
      <c r="H101" s="68">
        <v>164660</v>
      </c>
      <c r="I101" s="36"/>
    </row>
    <row r="102" spans="1:48" s="69" customFormat="1" ht="25.5" x14ac:dyDescent="0.2">
      <c r="A102" s="32" t="s">
        <v>210</v>
      </c>
      <c r="B102" s="29">
        <v>6011</v>
      </c>
      <c r="C102" s="32" t="s">
        <v>30</v>
      </c>
      <c r="D102" s="40"/>
      <c r="E102" s="34" t="s">
        <v>104</v>
      </c>
      <c r="F102" s="36">
        <v>2020</v>
      </c>
      <c r="G102" s="67"/>
      <c r="H102" s="68">
        <v>164460</v>
      </c>
      <c r="I102" s="36"/>
    </row>
    <row r="103" spans="1:48" s="69" customFormat="1" x14ac:dyDescent="0.2">
      <c r="A103" s="32" t="s">
        <v>210</v>
      </c>
      <c r="B103" s="29">
        <v>6011</v>
      </c>
      <c r="C103" s="32" t="s">
        <v>30</v>
      </c>
      <c r="D103" s="40"/>
      <c r="E103" s="34" t="s">
        <v>328</v>
      </c>
      <c r="F103" s="36">
        <v>2020</v>
      </c>
      <c r="G103" s="67"/>
      <c r="H103" s="68">
        <v>574692</v>
      </c>
      <c r="I103" s="36"/>
    </row>
    <row r="104" spans="1:48" s="69" customFormat="1" x14ac:dyDescent="0.2">
      <c r="A104" s="32" t="s">
        <v>210</v>
      </c>
      <c r="B104" s="29">
        <v>6011</v>
      </c>
      <c r="C104" s="32" t="s">
        <v>30</v>
      </c>
      <c r="D104" s="40"/>
      <c r="E104" s="34" t="s">
        <v>329</v>
      </c>
      <c r="F104" s="36">
        <v>2020</v>
      </c>
      <c r="G104" s="67"/>
      <c r="H104" s="68">
        <v>574692</v>
      </c>
      <c r="I104" s="36"/>
    </row>
    <row r="105" spans="1:48" s="69" customFormat="1" x14ac:dyDescent="0.2">
      <c r="A105" s="32" t="s">
        <v>210</v>
      </c>
      <c r="B105" s="29">
        <v>6011</v>
      </c>
      <c r="C105" s="32" t="s">
        <v>30</v>
      </c>
      <c r="D105" s="40"/>
      <c r="E105" s="34" t="s">
        <v>330</v>
      </c>
      <c r="F105" s="36">
        <v>2020</v>
      </c>
      <c r="G105" s="67"/>
      <c r="H105" s="68">
        <v>749442</v>
      </c>
      <c r="I105" s="36"/>
    </row>
    <row r="106" spans="1:48" s="11" customFormat="1" x14ac:dyDescent="0.2">
      <c r="A106" s="18"/>
      <c r="B106" s="19"/>
      <c r="C106" s="19"/>
      <c r="D106" s="2" t="s">
        <v>158</v>
      </c>
      <c r="E106" s="20"/>
      <c r="F106" s="14"/>
      <c r="G106" s="58"/>
      <c r="H106" s="48">
        <f>SUM(H107:H143)</f>
        <v>23050713.999999996</v>
      </c>
      <c r="I106" s="1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</row>
    <row r="107" spans="1:48" s="30" customFormat="1" ht="25.5" x14ac:dyDescent="0.2">
      <c r="A107" s="32" t="s">
        <v>157</v>
      </c>
      <c r="B107" s="29">
        <v>6030</v>
      </c>
      <c r="C107" s="39" t="s">
        <v>205</v>
      </c>
      <c r="D107" s="41" t="s">
        <v>206</v>
      </c>
      <c r="E107" s="42" t="s">
        <v>311</v>
      </c>
      <c r="F107" s="36">
        <v>2020</v>
      </c>
      <c r="G107" s="54"/>
      <c r="H107" s="47">
        <v>192220</v>
      </c>
      <c r="I107" s="37"/>
    </row>
    <row r="108" spans="1:48" s="30" customFormat="1" x14ac:dyDescent="0.2">
      <c r="A108" s="32" t="s">
        <v>157</v>
      </c>
      <c r="B108" s="29">
        <v>6030</v>
      </c>
      <c r="C108" s="39" t="s">
        <v>205</v>
      </c>
      <c r="D108" s="94"/>
      <c r="E108" s="40" t="s">
        <v>312</v>
      </c>
      <c r="F108" s="36">
        <v>2020</v>
      </c>
      <c r="G108" s="54"/>
      <c r="H108" s="47">
        <v>293224</v>
      </c>
      <c r="I108" s="37"/>
    </row>
    <row r="109" spans="1:48" s="30" customFormat="1" x14ac:dyDescent="0.2">
      <c r="A109" s="32" t="s">
        <v>157</v>
      </c>
      <c r="B109" s="29">
        <v>6030</v>
      </c>
      <c r="C109" s="39" t="s">
        <v>205</v>
      </c>
      <c r="D109" s="29"/>
      <c r="E109" s="40" t="s">
        <v>313</v>
      </c>
      <c r="F109" s="36">
        <v>2020</v>
      </c>
      <c r="G109" s="54"/>
      <c r="H109" s="47">
        <f>1487000-5347.2</f>
        <v>1481652.8</v>
      </c>
      <c r="I109" s="37"/>
    </row>
    <row r="110" spans="1:48" s="30" customFormat="1" ht="30.75" customHeight="1" x14ac:dyDescent="0.2">
      <c r="A110" s="32" t="s">
        <v>157</v>
      </c>
      <c r="B110" s="29">
        <v>6030</v>
      </c>
      <c r="C110" s="39" t="s">
        <v>205</v>
      </c>
      <c r="D110" s="29"/>
      <c r="E110" s="40" t="s">
        <v>314</v>
      </c>
      <c r="F110" s="36">
        <v>2020</v>
      </c>
      <c r="G110" s="54"/>
      <c r="H110" s="47">
        <v>1490000</v>
      </c>
      <c r="I110" s="37"/>
    </row>
    <row r="111" spans="1:48" s="30" customFormat="1" x14ac:dyDescent="0.2">
      <c r="A111" s="32" t="s">
        <v>157</v>
      </c>
      <c r="B111" s="29">
        <v>6030</v>
      </c>
      <c r="C111" s="39" t="s">
        <v>205</v>
      </c>
      <c r="D111" s="29"/>
      <c r="E111" s="40" t="s">
        <v>315</v>
      </c>
      <c r="F111" s="36">
        <v>2020</v>
      </c>
      <c r="G111" s="54"/>
      <c r="H111" s="47">
        <v>1496000</v>
      </c>
      <c r="I111" s="37"/>
    </row>
    <row r="112" spans="1:48" s="30" customFormat="1" ht="25.5" x14ac:dyDescent="0.2">
      <c r="A112" s="32" t="s">
        <v>157</v>
      </c>
      <c r="B112" s="29">
        <v>6030</v>
      </c>
      <c r="C112" s="39" t="s">
        <v>205</v>
      </c>
      <c r="D112" s="29"/>
      <c r="E112" s="66" t="s">
        <v>7</v>
      </c>
      <c r="F112" s="36">
        <v>2020</v>
      </c>
      <c r="G112" s="54"/>
      <c r="H112" s="47">
        <v>299548</v>
      </c>
      <c r="I112" s="37"/>
    </row>
    <row r="113" spans="1:9" s="30" customFormat="1" ht="25.5" x14ac:dyDescent="0.2">
      <c r="A113" s="32" t="s">
        <v>157</v>
      </c>
      <c r="B113" s="29">
        <v>6030</v>
      </c>
      <c r="C113" s="39" t="s">
        <v>205</v>
      </c>
      <c r="D113" s="29"/>
      <c r="E113" s="66" t="s">
        <v>8</v>
      </c>
      <c r="F113" s="36">
        <v>2020</v>
      </c>
      <c r="G113" s="54"/>
      <c r="H113" s="47">
        <v>269872</v>
      </c>
      <c r="I113" s="37"/>
    </row>
    <row r="114" spans="1:9" s="30" customFormat="1" ht="25.5" x14ac:dyDescent="0.2">
      <c r="A114" s="32" t="s">
        <v>157</v>
      </c>
      <c r="B114" s="29">
        <v>6030</v>
      </c>
      <c r="C114" s="39" t="s">
        <v>205</v>
      </c>
      <c r="D114" s="29"/>
      <c r="E114" s="66" t="s">
        <v>9</v>
      </c>
      <c r="F114" s="36">
        <v>2020</v>
      </c>
      <c r="G114" s="54"/>
      <c r="H114" s="47">
        <v>218378</v>
      </c>
      <c r="I114" s="37"/>
    </row>
    <row r="115" spans="1:9" s="30" customFormat="1" ht="25.5" x14ac:dyDescent="0.2">
      <c r="A115" s="32" t="s">
        <v>157</v>
      </c>
      <c r="B115" s="29">
        <v>6030</v>
      </c>
      <c r="C115" s="39" t="s">
        <v>205</v>
      </c>
      <c r="D115" s="29"/>
      <c r="E115" s="66" t="s">
        <v>10</v>
      </c>
      <c r="F115" s="36">
        <v>2020</v>
      </c>
      <c r="G115" s="54"/>
      <c r="H115" s="47">
        <v>741095</v>
      </c>
      <c r="I115" s="37"/>
    </row>
    <row r="116" spans="1:9" s="30" customFormat="1" ht="25.5" x14ac:dyDescent="0.2">
      <c r="A116" s="32" t="s">
        <v>157</v>
      </c>
      <c r="B116" s="29">
        <v>6030</v>
      </c>
      <c r="C116" s="39" t="s">
        <v>205</v>
      </c>
      <c r="D116" s="29"/>
      <c r="E116" s="66" t="s">
        <v>11</v>
      </c>
      <c r="F116" s="36">
        <v>2020</v>
      </c>
      <c r="G116" s="54"/>
      <c r="H116" s="47">
        <v>1495807</v>
      </c>
      <c r="I116" s="37"/>
    </row>
    <row r="117" spans="1:9" s="30" customFormat="1" x14ac:dyDescent="0.2">
      <c r="A117" s="32" t="s">
        <v>157</v>
      </c>
      <c r="B117" s="29">
        <v>6030</v>
      </c>
      <c r="C117" s="39" t="s">
        <v>205</v>
      </c>
      <c r="D117" s="29"/>
      <c r="E117" s="66" t="s">
        <v>20</v>
      </c>
      <c r="F117" s="36">
        <v>2020</v>
      </c>
      <c r="G117" s="54"/>
      <c r="H117" s="47">
        <v>1499444</v>
      </c>
      <c r="I117" s="37"/>
    </row>
    <row r="118" spans="1:9" s="30" customFormat="1" ht="25.5" x14ac:dyDescent="0.2">
      <c r="A118" s="32" t="s">
        <v>157</v>
      </c>
      <c r="B118" s="29">
        <v>6030</v>
      </c>
      <c r="C118" s="39" t="s">
        <v>205</v>
      </c>
      <c r="D118" s="29"/>
      <c r="E118" s="66" t="s">
        <v>21</v>
      </c>
      <c r="F118" s="36">
        <v>2020</v>
      </c>
      <c r="G118" s="54"/>
      <c r="H118" s="47">
        <v>1496460</v>
      </c>
      <c r="I118" s="37"/>
    </row>
    <row r="119" spans="1:9" s="30" customFormat="1" x14ac:dyDescent="0.2">
      <c r="A119" s="32" t="s">
        <v>157</v>
      </c>
      <c r="B119" s="29">
        <v>6030</v>
      </c>
      <c r="C119" s="39" t="s">
        <v>205</v>
      </c>
      <c r="D119" s="29"/>
      <c r="E119" s="66" t="s">
        <v>23</v>
      </c>
      <c r="F119" s="36">
        <v>2020</v>
      </c>
      <c r="G119" s="54"/>
      <c r="H119" s="47">
        <v>145763</v>
      </c>
      <c r="I119" s="37"/>
    </row>
    <row r="120" spans="1:9" s="30" customFormat="1" ht="25.5" x14ac:dyDescent="0.2">
      <c r="A120" s="32" t="s">
        <v>157</v>
      </c>
      <c r="B120" s="29">
        <v>6030</v>
      </c>
      <c r="C120" s="39" t="s">
        <v>205</v>
      </c>
      <c r="D120" s="29"/>
      <c r="E120" s="66" t="s">
        <v>52</v>
      </c>
      <c r="F120" s="36">
        <v>2020</v>
      </c>
      <c r="G120" s="54"/>
      <c r="H120" s="47">
        <v>2001000</v>
      </c>
      <c r="I120" s="37"/>
    </row>
    <row r="121" spans="1:9" s="30" customFormat="1" x14ac:dyDescent="0.2">
      <c r="A121" s="32" t="s">
        <v>157</v>
      </c>
      <c r="B121" s="29">
        <v>6030</v>
      </c>
      <c r="C121" s="39" t="s">
        <v>205</v>
      </c>
      <c r="D121" s="29"/>
      <c r="E121" s="8" t="s">
        <v>53</v>
      </c>
      <c r="F121" s="36">
        <v>2020</v>
      </c>
      <c r="G121" s="54"/>
      <c r="H121" s="47">
        <v>829809</v>
      </c>
      <c r="I121" s="37"/>
    </row>
    <row r="122" spans="1:9" s="30" customFormat="1" x14ac:dyDescent="0.2">
      <c r="A122" s="32" t="s">
        <v>157</v>
      </c>
      <c r="B122" s="29">
        <v>6030</v>
      </c>
      <c r="C122" s="39" t="s">
        <v>205</v>
      </c>
      <c r="D122" s="29"/>
      <c r="E122" s="66" t="s">
        <v>54</v>
      </c>
      <c r="F122" s="36">
        <v>2020</v>
      </c>
      <c r="G122" s="54"/>
      <c r="H122" s="47">
        <v>1186229</v>
      </c>
      <c r="I122" s="37"/>
    </row>
    <row r="123" spans="1:9" s="30" customFormat="1" x14ac:dyDescent="0.2">
      <c r="A123" s="32" t="s">
        <v>157</v>
      </c>
      <c r="B123" s="29">
        <v>6030</v>
      </c>
      <c r="C123" s="39" t="s">
        <v>205</v>
      </c>
      <c r="D123" s="29"/>
      <c r="E123" s="66" t="s">
        <v>127</v>
      </c>
      <c r="F123" s="36">
        <v>2020</v>
      </c>
      <c r="G123" s="54"/>
      <c r="H123" s="47">
        <v>5347.2</v>
      </c>
      <c r="I123" s="37"/>
    </row>
    <row r="124" spans="1:9" s="30" customFormat="1" x14ac:dyDescent="0.2">
      <c r="A124" s="32" t="s">
        <v>157</v>
      </c>
      <c r="B124" s="29">
        <v>6030</v>
      </c>
      <c r="C124" s="39" t="s">
        <v>205</v>
      </c>
      <c r="D124" s="29"/>
      <c r="E124" s="8" t="s">
        <v>87</v>
      </c>
      <c r="F124" s="36">
        <v>2020</v>
      </c>
      <c r="G124" s="54"/>
      <c r="H124" s="47">
        <v>1022621</v>
      </c>
      <c r="I124" s="37"/>
    </row>
    <row r="125" spans="1:9" s="30" customFormat="1" x14ac:dyDescent="0.2">
      <c r="A125" s="32" t="s">
        <v>157</v>
      </c>
      <c r="B125" s="29">
        <v>6030</v>
      </c>
      <c r="C125" s="39" t="s">
        <v>205</v>
      </c>
      <c r="D125" s="29"/>
      <c r="E125" s="66" t="s">
        <v>88</v>
      </c>
      <c r="F125" s="36">
        <v>2020</v>
      </c>
      <c r="G125" s="54"/>
      <c r="H125" s="47">
        <v>42272</v>
      </c>
      <c r="I125" s="37"/>
    </row>
    <row r="126" spans="1:9" s="30" customFormat="1" x14ac:dyDescent="0.2">
      <c r="A126" s="32" t="s">
        <v>157</v>
      </c>
      <c r="B126" s="29">
        <v>6030</v>
      </c>
      <c r="C126" s="39" t="s">
        <v>205</v>
      </c>
      <c r="D126" s="29"/>
      <c r="E126" s="8" t="s">
        <v>89</v>
      </c>
      <c r="F126" s="36">
        <v>2020</v>
      </c>
      <c r="G126" s="54"/>
      <c r="H126" s="47">
        <v>34761</v>
      </c>
      <c r="I126" s="37"/>
    </row>
    <row r="127" spans="1:9" s="30" customFormat="1" x14ac:dyDescent="0.2">
      <c r="A127" s="32" t="s">
        <v>157</v>
      </c>
      <c r="B127" s="29">
        <v>6030</v>
      </c>
      <c r="C127" s="39" t="s">
        <v>205</v>
      </c>
      <c r="D127" s="29"/>
      <c r="E127" s="8" t="s">
        <v>90</v>
      </c>
      <c r="F127" s="36">
        <v>2020</v>
      </c>
      <c r="G127" s="54"/>
      <c r="H127" s="47">
        <v>841500</v>
      </c>
      <c r="I127" s="37"/>
    </row>
    <row r="128" spans="1:9" s="30" customFormat="1" ht="25.5" x14ac:dyDescent="0.2">
      <c r="A128" s="32" t="s">
        <v>157</v>
      </c>
      <c r="B128" s="29">
        <v>6030</v>
      </c>
      <c r="C128" s="39" t="s">
        <v>205</v>
      </c>
      <c r="D128" s="29"/>
      <c r="E128" s="66" t="s">
        <v>91</v>
      </c>
      <c r="F128" s="36">
        <v>2020</v>
      </c>
      <c r="G128" s="54"/>
      <c r="H128" s="47">
        <v>43101</v>
      </c>
      <c r="I128" s="37"/>
    </row>
    <row r="129" spans="1:9" s="30" customFormat="1" x14ac:dyDescent="0.2">
      <c r="A129" s="32" t="s">
        <v>157</v>
      </c>
      <c r="B129" s="29">
        <v>6030</v>
      </c>
      <c r="C129" s="39" t="s">
        <v>205</v>
      </c>
      <c r="D129" s="29"/>
      <c r="E129" s="66" t="s">
        <v>92</v>
      </c>
      <c r="F129" s="36">
        <v>2020</v>
      </c>
      <c r="G129" s="54"/>
      <c r="H129" s="47">
        <v>28446</v>
      </c>
      <c r="I129" s="37"/>
    </row>
    <row r="130" spans="1:9" s="30" customFormat="1" x14ac:dyDescent="0.2">
      <c r="A130" s="32" t="s">
        <v>157</v>
      </c>
      <c r="B130" s="29">
        <v>6030</v>
      </c>
      <c r="C130" s="39" t="s">
        <v>205</v>
      </c>
      <c r="D130" s="29"/>
      <c r="E130" s="66" t="s">
        <v>93</v>
      </c>
      <c r="F130" s="36">
        <v>2020</v>
      </c>
      <c r="G130" s="54"/>
      <c r="H130" s="47">
        <v>1418927.65</v>
      </c>
      <c r="I130" s="37"/>
    </row>
    <row r="131" spans="1:9" s="30" customFormat="1" ht="25.5" x14ac:dyDescent="0.2">
      <c r="A131" s="32" t="s">
        <v>157</v>
      </c>
      <c r="B131" s="29">
        <v>6030</v>
      </c>
      <c r="C131" s="39" t="s">
        <v>205</v>
      </c>
      <c r="D131" s="29"/>
      <c r="E131" s="66" t="s">
        <v>94</v>
      </c>
      <c r="F131" s="36">
        <v>2020</v>
      </c>
      <c r="G131" s="54"/>
      <c r="H131" s="47">
        <v>47282.55</v>
      </c>
      <c r="I131" s="37"/>
    </row>
    <row r="132" spans="1:9" s="30" customFormat="1" ht="25.5" x14ac:dyDescent="0.2">
      <c r="A132" s="32" t="s">
        <v>157</v>
      </c>
      <c r="B132" s="29">
        <v>6030</v>
      </c>
      <c r="C132" s="39" t="s">
        <v>205</v>
      </c>
      <c r="D132" s="29"/>
      <c r="E132" s="66" t="s">
        <v>95</v>
      </c>
      <c r="F132" s="36">
        <v>2020</v>
      </c>
      <c r="G132" s="54"/>
      <c r="H132" s="47">
        <v>20224.8</v>
      </c>
      <c r="I132" s="37"/>
    </row>
    <row r="133" spans="1:9" s="30" customFormat="1" x14ac:dyDescent="0.2">
      <c r="A133" s="32" t="s">
        <v>157</v>
      </c>
      <c r="B133" s="29">
        <v>6030</v>
      </c>
      <c r="C133" s="39" t="s">
        <v>205</v>
      </c>
      <c r="D133" s="29"/>
      <c r="E133" s="8" t="s">
        <v>96</v>
      </c>
      <c r="F133" s="36">
        <v>2020</v>
      </c>
      <c r="G133" s="54"/>
      <c r="H133" s="47">
        <v>833160.65</v>
      </c>
      <c r="I133" s="37"/>
    </row>
    <row r="134" spans="1:9" s="30" customFormat="1" x14ac:dyDescent="0.2">
      <c r="A134" s="32" t="s">
        <v>157</v>
      </c>
      <c r="B134" s="29">
        <v>6030</v>
      </c>
      <c r="C134" s="39" t="s">
        <v>205</v>
      </c>
      <c r="D134" s="29"/>
      <c r="E134" s="66" t="s">
        <v>97</v>
      </c>
      <c r="F134" s="36">
        <v>2020</v>
      </c>
      <c r="G134" s="54"/>
      <c r="H134" s="47">
        <v>37777.949999999997</v>
      </c>
      <c r="I134" s="37"/>
    </row>
    <row r="135" spans="1:9" s="30" customFormat="1" x14ac:dyDescent="0.2">
      <c r="A135" s="32" t="s">
        <v>157</v>
      </c>
      <c r="B135" s="29">
        <v>6030</v>
      </c>
      <c r="C135" s="39" t="s">
        <v>205</v>
      </c>
      <c r="D135" s="29"/>
      <c r="E135" s="66" t="s">
        <v>98</v>
      </c>
      <c r="F135" s="36">
        <v>2020</v>
      </c>
      <c r="G135" s="54"/>
      <c r="H135" s="47">
        <v>12440.4</v>
      </c>
      <c r="I135" s="37"/>
    </row>
    <row r="136" spans="1:9" s="30" customFormat="1" x14ac:dyDescent="0.2">
      <c r="A136" s="32" t="s">
        <v>157</v>
      </c>
      <c r="B136" s="29">
        <v>6030</v>
      </c>
      <c r="C136" s="39" t="s">
        <v>205</v>
      </c>
      <c r="D136" s="29"/>
      <c r="E136" s="8" t="s">
        <v>99</v>
      </c>
      <c r="F136" s="36">
        <v>2020</v>
      </c>
      <c r="G136" s="54"/>
      <c r="H136" s="47">
        <v>1428168.2</v>
      </c>
      <c r="I136" s="37"/>
    </row>
    <row r="137" spans="1:9" s="30" customFormat="1" ht="25.5" x14ac:dyDescent="0.2">
      <c r="A137" s="32" t="s">
        <v>157</v>
      </c>
      <c r="B137" s="29">
        <v>6030</v>
      </c>
      <c r="C137" s="39" t="s">
        <v>205</v>
      </c>
      <c r="D137" s="29"/>
      <c r="E137" s="66" t="s">
        <v>100</v>
      </c>
      <c r="F137" s="36">
        <v>2020</v>
      </c>
      <c r="G137" s="54"/>
      <c r="H137" s="47">
        <v>44100</v>
      </c>
      <c r="I137" s="37"/>
    </row>
    <row r="138" spans="1:9" s="30" customFormat="1" x14ac:dyDescent="0.2">
      <c r="A138" s="32" t="s">
        <v>157</v>
      </c>
      <c r="B138" s="29">
        <v>6030</v>
      </c>
      <c r="C138" s="39" t="s">
        <v>205</v>
      </c>
      <c r="D138" s="29"/>
      <c r="E138" s="66" t="s">
        <v>101</v>
      </c>
      <c r="F138" s="36">
        <v>2020</v>
      </c>
      <c r="G138" s="54"/>
      <c r="H138" s="47">
        <v>20710.8</v>
      </c>
      <c r="I138" s="37"/>
    </row>
    <row r="139" spans="1:9" s="30" customFormat="1" ht="25.5" x14ac:dyDescent="0.2">
      <c r="A139" s="32" t="s">
        <v>157</v>
      </c>
      <c r="B139" s="29">
        <v>6030</v>
      </c>
      <c r="C139" s="39" t="s">
        <v>205</v>
      </c>
      <c r="D139" s="29"/>
      <c r="E139" s="66" t="s">
        <v>102</v>
      </c>
      <c r="F139" s="36">
        <v>2020</v>
      </c>
      <c r="G139" s="54"/>
      <c r="H139" s="47">
        <v>422545</v>
      </c>
      <c r="I139" s="37"/>
    </row>
    <row r="140" spans="1:9" s="30" customFormat="1" ht="25.5" x14ac:dyDescent="0.2">
      <c r="A140" s="32" t="s">
        <v>157</v>
      </c>
      <c r="B140" s="29">
        <v>6030</v>
      </c>
      <c r="C140" s="39" t="s">
        <v>205</v>
      </c>
      <c r="D140" s="29"/>
      <c r="E140" s="66" t="s">
        <v>305</v>
      </c>
      <c r="F140" s="36">
        <v>2020</v>
      </c>
      <c r="G140" s="54"/>
      <c r="H140" s="47">
        <v>1063375</v>
      </c>
      <c r="I140" s="37"/>
    </row>
    <row r="141" spans="1:9" s="30" customFormat="1" ht="25.5" x14ac:dyDescent="0.2">
      <c r="A141" s="32" t="s">
        <v>157</v>
      </c>
      <c r="B141" s="29">
        <v>6030</v>
      </c>
      <c r="C141" s="39" t="s">
        <v>205</v>
      </c>
      <c r="D141" s="29"/>
      <c r="E141" s="66" t="s">
        <v>306</v>
      </c>
      <c r="F141" s="36">
        <v>2020</v>
      </c>
      <c r="G141" s="54"/>
      <c r="H141" s="47">
        <v>247824</v>
      </c>
      <c r="I141" s="37"/>
    </row>
    <row r="142" spans="1:9" s="30" customFormat="1" ht="25.5" x14ac:dyDescent="0.2">
      <c r="A142" s="32" t="s">
        <v>157</v>
      </c>
      <c r="B142" s="29">
        <v>6030</v>
      </c>
      <c r="C142" s="39" t="s">
        <v>205</v>
      </c>
      <c r="D142" s="29"/>
      <c r="E142" s="66" t="s">
        <v>307</v>
      </c>
      <c r="F142" s="36">
        <v>2020</v>
      </c>
      <c r="G142" s="54"/>
      <c r="H142" s="47">
        <v>292492</v>
      </c>
      <c r="I142" s="37"/>
    </row>
    <row r="143" spans="1:9" s="30" customFormat="1" ht="25.5" x14ac:dyDescent="0.2">
      <c r="A143" s="32" t="s">
        <v>157</v>
      </c>
      <c r="B143" s="29">
        <v>6030</v>
      </c>
      <c r="C143" s="39" t="s">
        <v>205</v>
      </c>
      <c r="D143" s="29"/>
      <c r="E143" s="66" t="s">
        <v>308</v>
      </c>
      <c r="F143" s="36">
        <v>2020</v>
      </c>
      <c r="G143" s="54"/>
      <c r="H143" s="47">
        <v>7135</v>
      </c>
      <c r="I143" s="37"/>
    </row>
    <row r="144" spans="1:9" ht="27" x14ac:dyDescent="0.2">
      <c r="A144" s="18"/>
      <c r="B144" s="19"/>
      <c r="C144" s="65"/>
      <c r="D144" s="91" t="s">
        <v>269</v>
      </c>
      <c r="E144" s="20"/>
      <c r="F144" s="14"/>
      <c r="G144" s="58"/>
      <c r="H144" s="48">
        <f>SUM(H145:H146)</f>
        <v>2050000</v>
      </c>
      <c r="I144" s="15"/>
    </row>
    <row r="145" spans="1:9" s="30" customFormat="1" ht="25.5" x14ac:dyDescent="0.2">
      <c r="A145" s="32" t="s">
        <v>270</v>
      </c>
      <c r="B145" s="29">
        <v>2080</v>
      </c>
      <c r="C145" s="39" t="s">
        <v>125</v>
      </c>
      <c r="D145" s="102" t="s">
        <v>78</v>
      </c>
      <c r="E145" s="38" t="s">
        <v>153</v>
      </c>
      <c r="F145" s="36">
        <v>2020</v>
      </c>
      <c r="G145" s="54"/>
      <c r="H145" s="47">
        <f>1250000+100000</f>
        <v>1350000</v>
      </c>
      <c r="I145" s="37"/>
    </row>
    <row r="146" spans="1:9" s="30" customFormat="1" ht="25.5" x14ac:dyDescent="0.2">
      <c r="A146" s="32" t="s">
        <v>24</v>
      </c>
      <c r="B146" s="29">
        <v>7330</v>
      </c>
      <c r="C146" s="39" t="s">
        <v>25</v>
      </c>
      <c r="D146" s="104" t="s">
        <v>118</v>
      </c>
      <c r="E146" s="38" t="s">
        <v>26</v>
      </c>
      <c r="F146" s="36">
        <v>2020</v>
      </c>
      <c r="G146" s="54"/>
      <c r="H146" s="47">
        <v>700000</v>
      </c>
      <c r="I146" s="37"/>
    </row>
    <row r="147" spans="1:9" s="30" customFormat="1" ht="38.25" x14ac:dyDescent="0.2">
      <c r="A147" s="18"/>
      <c r="B147" s="71"/>
      <c r="C147" s="71"/>
      <c r="D147" s="72" t="s">
        <v>252</v>
      </c>
      <c r="E147" s="13"/>
      <c r="F147" s="14"/>
      <c r="G147" s="58"/>
      <c r="H147" s="48">
        <f>H148</f>
        <v>59405</v>
      </c>
      <c r="I147" s="15"/>
    </row>
    <row r="148" spans="1:9" s="30" customFormat="1" ht="25.5" x14ac:dyDescent="0.2">
      <c r="A148" s="32" t="s">
        <v>253</v>
      </c>
      <c r="B148" s="33">
        <v>160</v>
      </c>
      <c r="C148" s="33"/>
      <c r="D148" s="66" t="s">
        <v>254</v>
      </c>
      <c r="E148" s="66" t="s">
        <v>58</v>
      </c>
      <c r="F148" s="36">
        <v>2020</v>
      </c>
      <c r="G148" s="54"/>
      <c r="H148" s="47">
        <v>59405</v>
      </c>
      <c r="I148" s="37"/>
    </row>
    <row r="149" spans="1:9" s="30" customFormat="1" ht="13.5" x14ac:dyDescent="0.2">
      <c r="A149" s="18"/>
      <c r="B149" s="19"/>
      <c r="C149" s="65"/>
      <c r="D149" s="100" t="s">
        <v>5</v>
      </c>
      <c r="E149" s="20"/>
      <c r="F149" s="14"/>
      <c r="G149" s="58"/>
      <c r="H149" s="48">
        <f>SUM(H150)</f>
        <v>113051</v>
      </c>
      <c r="I149" s="15"/>
    </row>
    <row r="150" spans="1:9" s="30" customFormat="1" ht="38.25" x14ac:dyDescent="0.2">
      <c r="A150" s="32" t="s">
        <v>210</v>
      </c>
      <c r="B150" s="29">
        <v>6011</v>
      </c>
      <c r="C150" s="39" t="s">
        <v>243</v>
      </c>
      <c r="D150" s="66" t="s">
        <v>211</v>
      </c>
      <c r="E150" s="66" t="s">
        <v>6</v>
      </c>
      <c r="F150" s="36">
        <v>2020</v>
      </c>
      <c r="G150" s="54"/>
      <c r="H150" s="47">
        <v>113051</v>
      </c>
      <c r="I150" s="37"/>
    </row>
    <row r="151" spans="1:9" s="30" customFormat="1" x14ac:dyDescent="0.2">
      <c r="A151" s="78"/>
      <c r="B151" s="18"/>
      <c r="C151" s="79"/>
      <c r="D151" s="113" t="s">
        <v>251</v>
      </c>
      <c r="E151" s="107"/>
      <c r="F151" s="14"/>
      <c r="G151" s="58"/>
      <c r="H151" s="48">
        <f>H152</f>
        <v>30000</v>
      </c>
      <c r="I151" s="15"/>
    </row>
    <row r="152" spans="1:9" s="30" customFormat="1" x14ac:dyDescent="0.2">
      <c r="A152" s="32" t="s">
        <v>246</v>
      </c>
      <c r="B152" s="29">
        <v>5041</v>
      </c>
      <c r="C152" s="39"/>
      <c r="D152" s="90" t="s">
        <v>248</v>
      </c>
      <c r="E152" s="42" t="s">
        <v>153</v>
      </c>
      <c r="F152" s="36">
        <v>2020</v>
      </c>
      <c r="G152" s="54"/>
      <c r="H152" s="47">
        <v>30000</v>
      </c>
      <c r="I152" s="37"/>
    </row>
    <row r="153" spans="1:9" s="30" customFormat="1" x14ac:dyDescent="0.2">
      <c r="A153" s="18"/>
      <c r="B153" s="19"/>
      <c r="C153" s="65"/>
      <c r="D153" s="108" t="s">
        <v>59</v>
      </c>
      <c r="E153" s="99"/>
      <c r="F153" s="14"/>
      <c r="G153" s="58"/>
      <c r="H153" s="48">
        <f>H154</f>
        <v>36000</v>
      </c>
      <c r="I153" s="15"/>
    </row>
    <row r="154" spans="1:9" s="30" customFormat="1" ht="25.5" x14ac:dyDescent="0.2">
      <c r="A154" s="32" t="s">
        <v>157</v>
      </c>
      <c r="B154" s="29">
        <v>6030</v>
      </c>
      <c r="C154" s="39" t="s">
        <v>205</v>
      </c>
      <c r="D154" s="41" t="s">
        <v>206</v>
      </c>
      <c r="E154" s="66" t="s">
        <v>60</v>
      </c>
      <c r="F154" s="36">
        <v>2020</v>
      </c>
      <c r="G154" s="54"/>
      <c r="H154" s="47">
        <v>36000</v>
      </c>
      <c r="I154" s="37"/>
    </row>
    <row r="155" spans="1:9" s="30" customFormat="1" x14ac:dyDescent="0.2">
      <c r="A155" s="18"/>
      <c r="B155" s="19"/>
      <c r="C155" s="65"/>
      <c r="D155" s="108" t="s">
        <v>61</v>
      </c>
      <c r="E155" s="99"/>
      <c r="F155" s="14"/>
      <c r="G155" s="58"/>
      <c r="H155" s="48">
        <f>H156</f>
        <v>20000</v>
      </c>
      <c r="I155" s="15"/>
    </row>
    <row r="156" spans="1:9" s="30" customFormat="1" ht="25.5" x14ac:dyDescent="0.2">
      <c r="A156" s="32" t="s">
        <v>157</v>
      </c>
      <c r="B156" s="29">
        <v>6030</v>
      </c>
      <c r="C156" s="39" t="s">
        <v>205</v>
      </c>
      <c r="D156" s="41" t="s">
        <v>206</v>
      </c>
      <c r="E156" s="66" t="s">
        <v>62</v>
      </c>
      <c r="F156" s="36">
        <v>2020</v>
      </c>
      <c r="G156" s="54"/>
      <c r="H156" s="47">
        <v>20000</v>
      </c>
      <c r="I156" s="37"/>
    </row>
    <row r="157" spans="1:9" s="30" customFormat="1" x14ac:dyDescent="0.2">
      <c r="A157" s="18"/>
      <c r="B157" s="19"/>
      <c r="C157" s="65"/>
      <c r="D157" s="105" t="s">
        <v>113</v>
      </c>
      <c r="E157" s="20"/>
      <c r="F157" s="14"/>
      <c r="G157" s="58"/>
      <c r="H157" s="48">
        <f>H158+H159</f>
        <v>69872</v>
      </c>
      <c r="I157" s="15"/>
    </row>
    <row r="158" spans="1:9" s="30" customFormat="1" ht="38.25" x14ac:dyDescent="0.2">
      <c r="A158" s="32" t="s">
        <v>210</v>
      </c>
      <c r="B158" s="29">
        <v>6011</v>
      </c>
      <c r="C158" s="39" t="s">
        <v>243</v>
      </c>
      <c r="D158" s="66" t="s">
        <v>211</v>
      </c>
      <c r="E158" s="66" t="s">
        <v>114</v>
      </c>
      <c r="F158" s="36">
        <v>2020</v>
      </c>
      <c r="G158" s="54"/>
      <c r="H158" s="47">
        <v>25912</v>
      </c>
      <c r="I158" s="37"/>
    </row>
    <row r="159" spans="1:9" s="30" customFormat="1" ht="38.25" x14ac:dyDescent="0.2">
      <c r="A159" s="32" t="s">
        <v>210</v>
      </c>
      <c r="B159" s="29">
        <v>6011</v>
      </c>
      <c r="C159" s="39" t="s">
        <v>243</v>
      </c>
      <c r="D159" s="66"/>
      <c r="E159" s="66" t="s">
        <v>115</v>
      </c>
      <c r="F159" s="36">
        <v>2020</v>
      </c>
      <c r="G159" s="54"/>
      <c r="H159" s="47">
        <v>43960</v>
      </c>
      <c r="I159" s="37"/>
    </row>
    <row r="160" spans="1:9" s="43" customFormat="1" x14ac:dyDescent="0.2">
      <c r="A160" s="16"/>
      <c r="B160" s="16"/>
      <c r="C160" s="16"/>
      <c r="D160" s="16"/>
      <c r="E160" s="23" t="s">
        <v>199</v>
      </c>
      <c r="F160" s="16"/>
      <c r="G160" s="56"/>
      <c r="H160" s="49">
        <f>H161+H174+H201+H204+H208+H212+H265+H270+H272+H274</f>
        <v>101206592.31</v>
      </c>
      <c r="I160" s="16"/>
    </row>
    <row r="161" spans="1:48" s="11" customFormat="1" x14ac:dyDescent="0.2">
      <c r="A161" s="17"/>
      <c r="B161" s="17"/>
      <c r="C161" s="17"/>
      <c r="D161" s="46" t="s">
        <v>150</v>
      </c>
      <c r="E161" s="24"/>
      <c r="F161" s="17"/>
      <c r="G161" s="57"/>
      <c r="H161" s="50">
        <f>SUM(H162:H173)</f>
        <v>19094943</v>
      </c>
      <c r="I161" s="17"/>
    </row>
    <row r="162" spans="1:48" s="26" customFormat="1" ht="51" x14ac:dyDescent="0.2">
      <c r="A162" s="75" t="s">
        <v>147</v>
      </c>
      <c r="B162" s="76" t="s">
        <v>200</v>
      </c>
      <c r="C162" s="32" t="s">
        <v>201</v>
      </c>
      <c r="D162" s="77" t="s">
        <v>202</v>
      </c>
      <c r="E162" s="42" t="s">
        <v>153</v>
      </c>
      <c r="F162" s="36">
        <v>2020</v>
      </c>
      <c r="G162" s="54"/>
      <c r="H162" s="47">
        <f>760000+142438-64685-71926-295000</f>
        <v>470827</v>
      </c>
      <c r="I162" s="37"/>
    </row>
    <row r="163" spans="1:48" s="26" customFormat="1" ht="25.5" x14ac:dyDescent="0.2">
      <c r="A163" s="75" t="s">
        <v>147</v>
      </c>
      <c r="B163" s="76" t="s">
        <v>200</v>
      </c>
      <c r="C163" s="32" t="s">
        <v>201</v>
      </c>
      <c r="D163" s="77"/>
      <c r="E163" s="66" t="s">
        <v>22</v>
      </c>
      <c r="F163" s="36">
        <v>2020</v>
      </c>
      <c r="G163" s="54"/>
      <c r="H163" s="47">
        <v>64685</v>
      </c>
      <c r="I163" s="37"/>
    </row>
    <row r="164" spans="1:48" s="26" customFormat="1" ht="25.5" x14ac:dyDescent="0.2">
      <c r="A164" s="75" t="s">
        <v>147</v>
      </c>
      <c r="B164" s="76" t="s">
        <v>200</v>
      </c>
      <c r="C164" s="32" t="s">
        <v>201</v>
      </c>
      <c r="D164" s="77"/>
      <c r="E164" s="66" t="s">
        <v>46</v>
      </c>
      <c r="F164" s="36">
        <v>2020</v>
      </c>
      <c r="G164" s="54"/>
      <c r="H164" s="47">
        <v>295000</v>
      </c>
      <c r="I164" s="37"/>
    </row>
    <row r="165" spans="1:48" s="26" customFormat="1" x14ac:dyDescent="0.2">
      <c r="A165" s="32" t="s">
        <v>148</v>
      </c>
      <c r="B165" s="39" t="s">
        <v>216</v>
      </c>
      <c r="C165" s="39" t="s">
        <v>217</v>
      </c>
      <c r="D165" s="40" t="s">
        <v>209</v>
      </c>
      <c r="E165" s="38" t="s">
        <v>153</v>
      </c>
      <c r="F165" s="36">
        <v>2020</v>
      </c>
      <c r="G165" s="54"/>
      <c r="H165" s="47">
        <v>76700</v>
      </c>
      <c r="I165" s="37"/>
    </row>
    <row r="166" spans="1:48" s="26" customFormat="1" ht="25.5" x14ac:dyDescent="0.2">
      <c r="A166" s="32" t="s">
        <v>133</v>
      </c>
      <c r="B166" s="29">
        <v>9750</v>
      </c>
      <c r="C166" s="39" t="s">
        <v>216</v>
      </c>
      <c r="D166" s="42" t="s">
        <v>256</v>
      </c>
      <c r="E166" s="38" t="s">
        <v>227</v>
      </c>
      <c r="F166" s="36" t="s">
        <v>233</v>
      </c>
      <c r="G166" s="54"/>
      <c r="H166" s="47">
        <v>2089466</v>
      </c>
      <c r="I166" s="37"/>
    </row>
    <row r="167" spans="1:48" s="70" customFormat="1" ht="25.5" x14ac:dyDescent="0.2">
      <c r="A167" s="32" t="s">
        <v>214</v>
      </c>
      <c r="B167" s="33">
        <v>9770</v>
      </c>
      <c r="C167" s="32" t="s">
        <v>216</v>
      </c>
      <c r="D167" s="101" t="s">
        <v>215</v>
      </c>
      <c r="E167" s="90" t="s">
        <v>34</v>
      </c>
      <c r="F167" s="36">
        <v>2020</v>
      </c>
      <c r="G167" s="67"/>
      <c r="H167" s="68">
        <f>6447206-1623243</f>
        <v>4823963</v>
      </c>
      <c r="I167" s="36"/>
    </row>
    <row r="168" spans="1:48" s="70" customFormat="1" x14ac:dyDescent="0.2">
      <c r="A168" s="32" t="s">
        <v>157</v>
      </c>
      <c r="B168" s="33">
        <v>6030</v>
      </c>
      <c r="C168" s="32" t="s">
        <v>205</v>
      </c>
      <c r="D168" s="41" t="s">
        <v>206</v>
      </c>
      <c r="E168" s="38" t="s">
        <v>35</v>
      </c>
      <c r="F168" s="36">
        <v>2020</v>
      </c>
      <c r="G168" s="67"/>
      <c r="H168" s="68">
        <v>612890</v>
      </c>
      <c r="I168" s="36"/>
    </row>
    <row r="169" spans="1:48" s="70" customFormat="1" ht="25.5" x14ac:dyDescent="0.2">
      <c r="A169" s="75" t="s">
        <v>194</v>
      </c>
      <c r="B169" s="76">
        <v>7461</v>
      </c>
      <c r="C169" s="32" t="s">
        <v>207</v>
      </c>
      <c r="D169" s="41" t="s">
        <v>203</v>
      </c>
      <c r="E169" s="34" t="s">
        <v>55</v>
      </c>
      <c r="F169" s="36">
        <v>2020</v>
      </c>
      <c r="G169" s="67"/>
      <c r="H169" s="68">
        <f>1623243-829643</f>
        <v>793600</v>
      </c>
      <c r="I169" s="36"/>
    </row>
    <row r="170" spans="1:48" s="70" customFormat="1" ht="25.5" x14ac:dyDescent="0.2">
      <c r="A170" s="75" t="s">
        <v>65</v>
      </c>
      <c r="B170" s="76">
        <v>7363</v>
      </c>
      <c r="C170" s="32" t="s">
        <v>145</v>
      </c>
      <c r="D170" s="102" t="s">
        <v>66</v>
      </c>
      <c r="E170" s="109" t="s">
        <v>119</v>
      </c>
      <c r="F170" s="36"/>
      <c r="G170" s="67"/>
      <c r="H170" s="68"/>
      <c r="I170" s="36"/>
    </row>
    <row r="171" spans="1:48" s="70" customFormat="1" x14ac:dyDescent="0.2">
      <c r="A171" s="75" t="s">
        <v>65</v>
      </c>
      <c r="B171" s="76">
        <v>7363</v>
      </c>
      <c r="C171" s="32" t="s">
        <v>145</v>
      </c>
      <c r="D171" s="41"/>
      <c r="E171" s="8" t="s">
        <v>67</v>
      </c>
      <c r="F171" s="36">
        <v>2020</v>
      </c>
      <c r="G171" s="67"/>
      <c r="H171" s="68">
        <v>4002270</v>
      </c>
      <c r="I171" s="36"/>
    </row>
    <row r="172" spans="1:48" s="70" customFormat="1" x14ac:dyDescent="0.2">
      <c r="A172" s="75" t="s">
        <v>65</v>
      </c>
      <c r="B172" s="76">
        <v>7363</v>
      </c>
      <c r="C172" s="32" t="s">
        <v>145</v>
      </c>
      <c r="D172" s="41"/>
      <c r="E172" s="66" t="s">
        <v>68</v>
      </c>
      <c r="F172" s="36">
        <v>2020</v>
      </c>
      <c r="G172" s="67"/>
      <c r="H172" s="68">
        <v>3965542</v>
      </c>
      <c r="I172" s="36"/>
    </row>
    <row r="173" spans="1:48" s="70" customFormat="1" ht="25.5" x14ac:dyDescent="0.2">
      <c r="A173" s="75" t="s">
        <v>65</v>
      </c>
      <c r="B173" s="76">
        <v>7363</v>
      </c>
      <c r="C173" s="32" t="s">
        <v>145</v>
      </c>
      <c r="D173" s="41"/>
      <c r="E173" s="66" t="s">
        <v>69</v>
      </c>
      <c r="F173" s="36">
        <v>2020</v>
      </c>
      <c r="G173" s="67"/>
      <c r="H173" s="68">
        <v>1900000</v>
      </c>
      <c r="I173" s="36"/>
    </row>
    <row r="174" spans="1:48" s="11" customFormat="1" x14ac:dyDescent="0.2">
      <c r="A174" s="12"/>
      <c r="B174" s="12"/>
      <c r="C174" s="12"/>
      <c r="D174" s="46" t="s">
        <v>151</v>
      </c>
      <c r="E174" s="13"/>
      <c r="F174" s="14"/>
      <c r="G174" s="55"/>
      <c r="H174" s="48">
        <f>SUM(H175:H200)</f>
        <v>47584652</v>
      </c>
      <c r="I174" s="15"/>
    </row>
    <row r="175" spans="1:48" s="26" customFormat="1" ht="15.75" x14ac:dyDescent="0.25">
      <c r="A175" s="32" t="s">
        <v>165</v>
      </c>
      <c r="B175" s="33">
        <v>1010</v>
      </c>
      <c r="C175" s="32" t="s">
        <v>219</v>
      </c>
      <c r="D175" s="42" t="s">
        <v>212</v>
      </c>
      <c r="E175" s="38" t="s">
        <v>153</v>
      </c>
      <c r="F175" s="36">
        <v>2020</v>
      </c>
      <c r="G175" s="54"/>
      <c r="H175" s="47">
        <v>281200</v>
      </c>
      <c r="I175" s="37"/>
      <c r="J175" s="45"/>
      <c r="K175" s="45"/>
      <c r="L175" s="45"/>
      <c r="M175" s="45"/>
      <c r="N175" s="45"/>
      <c r="O175" s="45"/>
      <c r="P175" s="45"/>
      <c r="Q175" s="45"/>
      <c r="R175" s="45"/>
      <c r="S175" s="45"/>
      <c r="T175" s="45"/>
      <c r="U175" s="45"/>
      <c r="V175" s="45"/>
      <c r="W175" s="45"/>
      <c r="X175" s="45"/>
      <c r="Y175" s="45"/>
      <c r="Z175" s="45"/>
      <c r="AA175" s="45"/>
      <c r="AB175" s="45"/>
      <c r="AC175" s="45"/>
      <c r="AD175" s="45"/>
      <c r="AE175" s="45"/>
      <c r="AF175" s="45"/>
      <c r="AG175" s="45"/>
      <c r="AH175" s="45"/>
      <c r="AI175" s="45"/>
      <c r="AJ175" s="45"/>
      <c r="AK175" s="45"/>
      <c r="AL175" s="45"/>
      <c r="AM175" s="45"/>
      <c r="AN175" s="45"/>
      <c r="AO175" s="45"/>
      <c r="AP175" s="45"/>
      <c r="AQ175" s="45"/>
      <c r="AR175" s="45"/>
      <c r="AS175" s="45"/>
      <c r="AT175" s="45"/>
      <c r="AU175" s="45"/>
      <c r="AV175" s="45"/>
    </row>
    <row r="176" spans="1:48" s="70" customFormat="1" ht="51" x14ac:dyDescent="0.2">
      <c r="A176" s="32" t="s">
        <v>152</v>
      </c>
      <c r="B176" s="33">
        <v>1020</v>
      </c>
      <c r="C176" s="33" t="s">
        <v>154</v>
      </c>
      <c r="D176" s="42" t="s">
        <v>204</v>
      </c>
      <c r="E176" s="42" t="s">
        <v>153</v>
      </c>
      <c r="F176" s="36">
        <v>2020</v>
      </c>
      <c r="G176" s="67"/>
      <c r="H176" s="68">
        <v>170000</v>
      </c>
      <c r="I176" s="36"/>
    </row>
    <row r="177" spans="1:48" s="26" customFormat="1" ht="26.25" x14ac:dyDescent="0.25">
      <c r="A177" s="32" t="s">
        <v>234</v>
      </c>
      <c r="B177" s="33">
        <v>1162</v>
      </c>
      <c r="C177" s="32" t="s">
        <v>235</v>
      </c>
      <c r="D177" s="42" t="s">
        <v>236</v>
      </c>
      <c r="E177" s="66" t="s">
        <v>237</v>
      </c>
      <c r="F177" s="36"/>
      <c r="G177" s="54"/>
      <c r="H177" s="47"/>
      <c r="I177" s="37"/>
      <c r="J177" s="45"/>
      <c r="K177" s="45"/>
      <c r="L177" s="45"/>
      <c r="M177" s="45"/>
      <c r="N177" s="45"/>
      <c r="O177" s="45"/>
      <c r="P177" s="45"/>
      <c r="Q177" s="45"/>
      <c r="R177" s="45"/>
      <c r="S177" s="45"/>
      <c r="T177" s="45"/>
      <c r="U177" s="45"/>
      <c r="V177" s="45"/>
      <c r="W177" s="45"/>
      <c r="X177" s="45"/>
      <c r="Y177" s="45"/>
      <c r="Z177" s="45"/>
      <c r="AA177" s="45"/>
      <c r="AB177" s="45"/>
      <c r="AC177" s="45"/>
      <c r="AD177" s="45"/>
      <c r="AE177" s="45"/>
      <c r="AF177" s="45"/>
      <c r="AG177" s="45"/>
      <c r="AH177" s="45"/>
      <c r="AI177" s="45"/>
      <c r="AJ177" s="45"/>
      <c r="AK177" s="45"/>
      <c r="AL177" s="45"/>
      <c r="AM177" s="45"/>
      <c r="AN177" s="45"/>
      <c r="AO177" s="45"/>
      <c r="AP177" s="45"/>
      <c r="AQ177" s="45"/>
      <c r="AR177" s="45"/>
      <c r="AS177" s="45"/>
      <c r="AT177" s="45"/>
      <c r="AU177" s="45"/>
      <c r="AV177" s="45"/>
    </row>
    <row r="178" spans="1:48" s="26" customFormat="1" ht="15.75" x14ac:dyDescent="0.25">
      <c r="A178" s="32" t="s">
        <v>234</v>
      </c>
      <c r="B178" s="33">
        <v>1162</v>
      </c>
      <c r="C178" s="32" t="s">
        <v>235</v>
      </c>
      <c r="D178" s="42"/>
      <c r="E178" s="114" t="s">
        <v>274</v>
      </c>
      <c r="F178" s="36">
        <v>2020</v>
      </c>
      <c r="G178" s="54"/>
      <c r="H178" s="47">
        <f>169000+17000</f>
        <v>186000</v>
      </c>
      <c r="I178" s="37"/>
      <c r="J178" s="45"/>
      <c r="K178" s="45"/>
      <c r="L178" s="45"/>
      <c r="M178" s="45"/>
      <c r="N178" s="45"/>
      <c r="O178" s="45"/>
      <c r="P178" s="45"/>
      <c r="Q178" s="45"/>
      <c r="R178" s="45"/>
      <c r="S178" s="45"/>
      <c r="T178" s="45"/>
      <c r="U178" s="45"/>
      <c r="V178" s="45"/>
      <c r="W178" s="45"/>
      <c r="X178" s="45"/>
      <c r="Y178" s="45"/>
      <c r="Z178" s="45"/>
      <c r="AA178" s="45"/>
      <c r="AB178" s="45"/>
      <c r="AC178" s="45"/>
      <c r="AD178" s="45"/>
      <c r="AE178" s="45"/>
      <c r="AF178" s="45"/>
      <c r="AG178" s="45"/>
      <c r="AH178" s="45"/>
      <c r="AI178" s="45"/>
      <c r="AJ178" s="45"/>
      <c r="AK178" s="45"/>
      <c r="AL178" s="45"/>
      <c r="AM178" s="45"/>
      <c r="AN178" s="45"/>
      <c r="AO178" s="45"/>
      <c r="AP178" s="45"/>
      <c r="AQ178" s="45"/>
      <c r="AR178" s="45"/>
      <c r="AS178" s="45"/>
      <c r="AT178" s="45"/>
      <c r="AU178" s="45"/>
      <c r="AV178" s="45"/>
    </row>
    <row r="179" spans="1:48" s="26" customFormat="1" ht="27" x14ac:dyDescent="0.25">
      <c r="A179" s="32" t="s">
        <v>234</v>
      </c>
      <c r="B179" s="33">
        <v>1162</v>
      </c>
      <c r="C179" s="32" t="s">
        <v>235</v>
      </c>
      <c r="D179" s="42"/>
      <c r="E179" s="114" t="s">
        <v>275</v>
      </c>
      <c r="F179" s="36">
        <v>2020</v>
      </c>
      <c r="G179" s="54"/>
      <c r="H179" s="47">
        <f>314534-35534</f>
        <v>279000</v>
      </c>
      <c r="I179" s="37"/>
      <c r="J179" s="45"/>
      <c r="K179" s="45"/>
      <c r="L179" s="45"/>
      <c r="M179" s="45"/>
      <c r="N179" s="45"/>
      <c r="O179" s="45"/>
      <c r="P179" s="45"/>
      <c r="Q179" s="45"/>
      <c r="R179" s="45"/>
      <c r="S179" s="45"/>
      <c r="T179" s="45"/>
      <c r="U179" s="45"/>
      <c r="V179" s="45"/>
      <c r="W179" s="45"/>
      <c r="X179" s="45"/>
      <c r="Y179" s="45"/>
      <c r="Z179" s="45"/>
      <c r="AA179" s="45"/>
      <c r="AB179" s="45"/>
      <c r="AC179" s="45"/>
      <c r="AD179" s="45"/>
      <c r="AE179" s="45"/>
      <c r="AF179" s="45"/>
      <c r="AG179" s="45"/>
      <c r="AH179" s="45"/>
      <c r="AI179" s="45"/>
      <c r="AJ179" s="45"/>
      <c r="AK179" s="45"/>
      <c r="AL179" s="45"/>
      <c r="AM179" s="45"/>
      <c r="AN179" s="45"/>
      <c r="AO179" s="45"/>
      <c r="AP179" s="45"/>
      <c r="AQ179" s="45"/>
      <c r="AR179" s="45"/>
      <c r="AS179" s="45"/>
      <c r="AT179" s="45"/>
      <c r="AU179" s="45"/>
      <c r="AV179" s="45"/>
    </row>
    <row r="180" spans="1:48" s="26" customFormat="1" ht="26.25" x14ac:dyDescent="0.25">
      <c r="A180" s="32" t="s">
        <v>234</v>
      </c>
      <c r="B180" s="33">
        <v>1162</v>
      </c>
      <c r="C180" s="32" t="s">
        <v>235</v>
      </c>
      <c r="D180" s="42"/>
      <c r="E180" s="34" t="s">
        <v>335</v>
      </c>
      <c r="F180" s="36"/>
      <c r="G180" s="54"/>
      <c r="H180" s="47"/>
      <c r="I180" s="37"/>
      <c r="J180" s="45"/>
      <c r="K180" s="45"/>
      <c r="L180" s="45"/>
      <c r="M180" s="45"/>
      <c r="N180" s="45"/>
      <c r="O180" s="45"/>
      <c r="P180" s="45"/>
      <c r="Q180" s="45"/>
      <c r="R180" s="45"/>
      <c r="S180" s="45"/>
      <c r="T180" s="45"/>
      <c r="U180" s="45"/>
      <c r="V180" s="45"/>
      <c r="W180" s="45"/>
      <c r="X180" s="45"/>
      <c r="Y180" s="45"/>
      <c r="Z180" s="45"/>
      <c r="AA180" s="45"/>
      <c r="AB180" s="45"/>
      <c r="AC180" s="45"/>
      <c r="AD180" s="45"/>
      <c r="AE180" s="45"/>
      <c r="AF180" s="45"/>
      <c r="AG180" s="45"/>
      <c r="AH180" s="45"/>
      <c r="AI180" s="45"/>
      <c r="AJ180" s="45"/>
      <c r="AK180" s="45"/>
      <c r="AL180" s="45"/>
      <c r="AM180" s="45"/>
      <c r="AN180" s="45"/>
      <c r="AO180" s="45"/>
      <c r="AP180" s="45"/>
      <c r="AQ180" s="45"/>
      <c r="AR180" s="45"/>
      <c r="AS180" s="45"/>
      <c r="AT180" s="45"/>
      <c r="AU180" s="45"/>
      <c r="AV180" s="45"/>
    </row>
    <row r="181" spans="1:48" s="26" customFormat="1" ht="15.75" x14ac:dyDescent="0.25">
      <c r="A181" s="32" t="s">
        <v>234</v>
      </c>
      <c r="B181" s="33">
        <v>1162</v>
      </c>
      <c r="C181" s="32" t="s">
        <v>235</v>
      </c>
      <c r="D181" s="42"/>
      <c r="E181" s="114" t="s">
        <v>334</v>
      </c>
      <c r="F181" s="36">
        <v>2020</v>
      </c>
      <c r="G181" s="54"/>
      <c r="H181" s="47">
        <v>1453</v>
      </c>
      <c r="I181" s="37"/>
      <c r="J181" s="45"/>
      <c r="K181" s="45"/>
      <c r="L181" s="45"/>
      <c r="M181" s="45"/>
      <c r="N181" s="45"/>
      <c r="O181" s="45"/>
      <c r="P181" s="45"/>
      <c r="Q181" s="45"/>
      <c r="R181" s="45"/>
      <c r="S181" s="45"/>
      <c r="T181" s="45"/>
      <c r="U181" s="45"/>
      <c r="V181" s="45"/>
      <c r="W181" s="45"/>
      <c r="X181" s="45"/>
      <c r="Y181" s="45"/>
      <c r="Z181" s="45"/>
      <c r="AA181" s="45"/>
      <c r="AB181" s="45"/>
      <c r="AC181" s="45"/>
      <c r="AD181" s="45"/>
      <c r="AE181" s="45"/>
      <c r="AF181" s="45"/>
      <c r="AG181" s="45"/>
      <c r="AH181" s="45"/>
      <c r="AI181" s="45"/>
      <c r="AJ181" s="45"/>
      <c r="AK181" s="45"/>
      <c r="AL181" s="45"/>
      <c r="AM181" s="45"/>
      <c r="AN181" s="45"/>
      <c r="AO181" s="45"/>
      <c r="AP181" s="45"/>
      <c r="AQ181" s="45"/>
      <c r="AR181" s="45"/>
      <c r="AS181" s="45"/>
      <c r="AT181" s="45"/>
      <c r="AU181" s="45"/>
      <c r="AV181" s="45"/>
    </row>
    <row r="182" spans="1:48" ht="51" x14ac:dyDescent="0.2">
      <c r="A182" s="32" t="s">
        <v>152</v>
      </c>
      <c r="B182" s="33">
        <v>1020</v>
      </c>
      <c r="C182" s="33" t="s">
        <v>154</v>
      </c>
      <c r="D182" s="42" t="s">
        <v>204</v>
      </c>
      <c r="E182" s="38" t="s">
        <v>155</v>
      </c>
      <c r="F182" s="36">
        <v>2020</v>
      </c>
      <c r="G182" s="54"/>
      <c r="H182" s="47">
        <v>59972</v>
      </c>
      <c r="I182" s="37"/>
    </row>
    <row r="183" spans="1:48" ht="25.5" x14ac:dyDescent="0.2">
      <c r="A183" s="32" t="s">
        <v>152</v>
      </c>
      <c r="B183" s="33">
        <v>1020</v>
      </c>
      <c r="C183" s="33" t="s">
        <v>154</v>
      </c>
      <c r="D183" s="29"/>
      <c r="E183" s="38" t="s">
        <v>181</v>
      </c>
      <c r="F183" s="36">
        <v>2020</v>
      </c>
      <c r="G183" s="54"/>
      <c r="H183" s="47">
        <v>35000</v>
      </c>
      <c r="I183" s="37"/>
    </row>
    <row r="184" spans="1:48" ht="25.5" x14ac:dyDescent="0.2">
      <c r="A184" s="32" t="s">
        <v>152</v>
      </c>
      <c r="B184" s="33">
        <v>1020</v>
      </c>
      <c r="C184" s="33" t="s">
        <v>154</v>
      </c>
      <c r="D184" s="29" t="s">
        <v>218</v>
      </c>
      <c r="E184" s="38" t="s">
        <v>182</v>
      </c>
      <c r="F184" s="36">
        <v>2020</v>
      </c>
      <c r="G184" s="54"/>
      <c r="H184" s="47">
        <v>30000</v>
      </c>
      <c r="I184" s="37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  <c r="AR184" s="11"/>
      <c r="AS184" s="11"/>
      <c r="AT184" s="11"/>
      <c r="AU184" s="11"/>
      <c r="AV184" s="11"/>
    </row>
    <row r="185" spans="1:48" ht="25.5" x14ac:dyDescent="0.2">
      <c r="A185" s="32" t="s">
        <v>152</v>
      </c>
      <c r="B185" s="33">
        <v>1020</v>
      </c>
      <c r="C185" s="33" t="s">
        <v>154</v>
      </c>
      <c r="D185" s="29"/>
      <c r="E185" s="38" t="s">
        <v>184</v>
      </c>
      <c r="F185" s="36">
        <v>2020</v>
      </c>
      <c r="G185" s="54"/>
      <c r="H185" s="47">
        <v>35000</v>
      </c>
      <c r="I185" s="37"/>
      <c r="J185" s="30"/>
      <c r="K185" s="30"/>
      <c r="L185" s="30"/>
      <c r="M185" s="30"/>
      <c r="N185" s="30"/>
      <c r="O185" s="30"/>
      <c r="P185" s="30"/>
      <c r="Q185" s="30"/>
      <c r="R185" s="30"/>
      <c r="S185" s="30"/>
      <c r="T185" s="30"/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F185" s="30"/>
      <c r="AG185" s="30"/>
      <c r="AH185" s="30"/>
      <c r="AI185" s="30"/>
      <c r="AJ185" s="30"/>
      <c r="AK185" s="30"/>
      <c r="AL185" s="30"/>
      <c r="AM185" s="30"/>
      <c r="AN185" s="30"/>
      <c r="AO185" s="30"/>
      <c r="AP185" s="30"/>
      <c r="AQ185" s="30"/>
      <c r="AR185" s="30"/>
      <c r="AS185" s="30"/>
      <c r="AT185" s="30"/>
      <c r="AU185" s="30"/>
      <c r="AV185" s="30"/>
    </row>
    <row r="186" spans="1:48" ht="25.5" x14ac:dyDescent="0.2">
      <c r="A186" s="32" t="s">
        <v>152</v>
      </c>
      <c r="B186" s="33">
        <v>1020</v>
      </c>
      <c r="C186" s="33" t="s">
        <v>154</v>
      </c>
      <c r="D186" s="29"/>
      <c r="E186" s="38" t="s">
        <v>189</v>
      </c>
      <c r="F186" s="36">
        <v>2020</v>
      </c>
      <c r="G186" s="54"/>
      <c r="H186" s="47">
        <v>30000</v>
      </c>
      <c r="I186" s="37"/>
    </row>
    <row r="187" spans="1:48" ht="25.5" x14ac:dyDescent="0.2">
      <c r="A187" s="32" t="s">
        <v>152</v>
      </c>
      <c r="B187" s="33">
        <v>1020</v>
      </c>
      <c r="C187" s="33" t="s">
        <v>154</v>
      </c>
      <c r="D187" s="29"/>
      <c r="E187" s="38" t="s">
        <v>190</v>
      </c>
      <c r="F187" s="36">
        <v>2020</v>
      </c>
      <c r="G187" s="54"/>
      <c r="H187" s="47">
        <v>40000</v>
      </c>
      <c r="I187" s="37"/>
    </row>
    <row r="188" spans="1:48" s="69" customFormat="1" x14ac:dyDescent="0.2">
      <c r="A188" s="32" t="s">
        <v>152</v>
      </c>
      <c r="B188" s="33">
        <v>1020</v>
      </c>
      <c r="C188" s="33" t="s">
        <v>154</v>
      </c>
      <c r="D188" s="42"/>
      <c r="E188" s="42" t="s">
        <v>276</v>
      </c>
      <c r="F188" s="36">
        <v>2020</v>
      </c>
      <c r="G188" s="67"/>
      <c r="H188" s="68">
        <v>1499911</v>
      </c>
      <c r="I188" s="36"/>
    </row>
    <row r="189" spans="1:48" s="69" customFormat="1" x14ac:dyDescent="0.2">
      <c r="A189" s="32" t="s">
        <v>152</v>
      </c>
      <c r="B189" s="33">
        <v>1020</v>
      </c>
      <c r="C189" s="33" t="s">
        <v>154</v>
      </c>
      <c r="D189" s="42"/>
      <c r="E189" s="42" t="s">
        <v>277</v>
      </c>
      <c r="F189" s="36">
        <v>2020</v>
      </c>
      <c r="G189" s="67"/>
      <c r="H189" s="68">
        <v>289759</v>
      </c>
      <c r="I189" s="36"/>
    </row>
    <row r="190" spans="1:48" s="69" customFormat="1" ht="25.5" x14ac:dyDescent="0.2">
      <c r="A190" s="32" t="s">
        <v>152</v>
      </c>
      <c r="B190" s="33">
        <v>1020</v>
      </c>
      <c r="C190" s="33" t="s">
        <v>154</v>
      </c>
      <c r="D190" s="42"/>
      <c r="E190" s="42" t="s">
        <v>278</v>
      </c>
      <c r="F190" s="36">
        <v>2020</v>
      </c>
      <c r="G190" s="67"/>
      <c r="H190" s="68">
        <v>168855</v>
      </c>
      <c r="I190" s="36"/>
    </row>
    <row r="191" spans="1:48" s="69" customFormat="1" ht="25.5" x14ac:dyDescent="0.2">
      <c r="A191" s="32" t="s">
        <v>152</v>
      </c>
      <c r="B191" s="33">
        <v>1020</v>
      </c>
      <c r="C191" s="33" t="s">
        <v>154</v>
      </c>
      <c r="D191" s="42"/>
      <c r="E191" s="42" t="s">
        <v>321</v>
      </c>
      <c r="F191" s="36">
        <v>2020</v>
      </c>
      <c r="G191" s="67"/>
      <c r="H191" s="68">
        <v>297972</v>
      </c>
      <c r="I191" s="36"/>
    </row>
    <row r="192" spans="1:48" s="69" customFormat="1" ht="25.5" x14ac:dyDescent="0.2">
      <c r="A192" s="32" t="s">
        <v>152</v>
      </c>
      <c r="B192" s="33">
        <v>1020</v>
      </c>
      <c r="C192" s="33" t="s">
        <v>154</v>
      </c>
      <c r="D192" s="42"/>
      <c r="E192" s="66" t="s">
        <v>37</v>
      </c>
      <c r="F192" s="36">
        <v>2020</v>
      </c>
      <c r="G192" s="67"/>
      <c r="H192" s="68">
        <v>260841</v>
      </c>
      <c r="I192" s="36"/>
    </row>
    <row r="193" spans="1:48" s="26" customFormat="1" ht="26.25" x14ac:dyDescent="0.25">
      <c r="A193" s="32" t="s">
        <v>152</v>
      </c>
      <c r="B193" s="33">
        <v>1020</v>
      </c>
      <c r="C193" s="33" t="s">
        <v>154</v>
      </c>
      <c r="D193" s="42"/>
      <c r="E193" s="66" t="s">
        <v>47</v>
      </c>
      <c r="F193" s="36"/>
      <c r="G193" s="54"/>
      <c r="H193" s="47"/>
      <c r="I193" s="37"/>
      <c r="J193" s="45"/>
      <c r="K193" s="45"/>
      <c r="L193" s="45"/>
      <c r="M193" s="45"/>
      <c r="N193" s="45"/>
      <c r="O193" s="45"/>
      <c r="P193" s="45"/>
      <c r="Q193" s="45"/>
      <c r="R193" s="45"/>
      <c r="S193" s="45"/>
      <c r="T193" s="45"/>
      <c r="U193" s="45"/>
      <c r="V193" s="45"/>
      <c r="W193" s="45"/>
      <c r="X193" s="45"/>
      <c r="Y193" s="45"/>
      <c r="Z193" s="45"/>
      <c r="AA193" s="45"/>
      <c r="AB193" s="45"/>
      <c r="AC193" s="45"/>
      <c r="AD193" s="45"/>
      <c r="AE193" s="45"/>
      <c r="AF193" s="45"/>
      <c r="AG193" s="45"/>
      <c r="AH193" s="45"/>
      <c r="AI193" s="45"/>
      <c r="AJ193" s="45"/>
      <c r="AK193" s="45"/>
      <c r="AL193" s="45"/>
      <c r="AM193" s="45"/>
      <c r="AN193" s="45"/>
      <c r="AO193" s="45"/>
      <c r="AP193" s="45"/>
      <c r="AQ193" s="45"/>
      <c r="AR193" s="45"/>
      <c r="AS193" s="45"/>
      <c r="AT193" s="45"/>
      <c r="AU193" s="45"/>
      <c r="AV193" s="45"/>
    </row>
    <row r="194" spans="1:48" s="26" customFormat="1" ht="15.75" x14ac:dyDescent="0.25">
      <c r="A194" s="32" t="s">
        <v>152</v>
      </c>
      <c r="B194" s="33">
        <v>1020</v>
      </c>
      <c r="C194" s="33" t="s">
        <v>154</v>
      </c>
      <c r="D194" s="42"/>
      <c r="E194" s="109" t="s">
        <v>48</v>
      </c>
      <c r="F194" s="36">
        <v>2020</v>
      </c>
      <c r="G194" s="54"/>
      <c r="H194" s="47">
        <v>1200000</v>
      </c>
      <c r="I194" s="37"/>
      <c r="J194" s="45"/>
      <c r="K194" s="45"/>
      <c r="L194" s="45"/>
      <c r="M194" s="45"/>
      <c r="N194" s="45"/>
      <c r="O194" s="45"/>
      <c r="P194" s="45"/>
      <c r="Q194" s="45"/>
      <c r="R194" s="45"/>
      <c r="S194" s="45"/>
      <c r="T194" s="45"/>
      <c r="U194" s="45"/>
      <c r="V194" s="45"/>
      <c r="W194" s="45"/>
      <c r="X194" s="45"/>
      <c r="Y194" s="45"/>
      <c r="Z194" s="45"/>
      <c r="AA194" s="45"/>
      <c r="AB194" s="45"/>
      <c r="AC194" s="45"/>
      <c r="AD194" s="45"/>
      <c r="AE194" s="45"/>
      <c r="AF194" s="45"/>
      <c r="AG194" s="45"/>
      <c r="AH194" s="45"/>
      <c r="AI194" s="45"/>
      <c r="AJ194" s="45"/>
      <c r="AK194" s="45"/>
      <c r="AL194" s="45"/>
      <c r="AM194" s="45"/>
      <c r="AN194" s="45"/>
      <c r="AO194" s="45"/>
      <c r="AP194" s="45"/>
      <c r="AQ194" s="45"/>
      <c r="AR194" s="45"/>
      <c r="AS194" s="45"/>
      <c r="AT194" s="45"/>
      <c r="AU194" s="45"/>
      <c r="AV194" s="45"/>
    </row>
    <row r="195" spans="1:48" s="69" customFormat="1" ht="25.5" x14ac:dyDescent="0.2">
      <c r="A195" s="32" t="s">
        <v>279</v>
      </c>
      <c r="B195" s="33">
        <v>1090</v>
      </c>
      <c r="C195" s="32" t="s">
        <v>281</v>
      </c>
      <c r="D195" s="42" t="s">
        <v>280</v>
      </c>
      <c r="E195" s="42" t="s">
        <v>282</v>
      </c>
      <c r="F195" s="36">
        <v>2020</v>
      </c>
      <c r="G195" s="67"/>
      <c r="H195" s="68">
        <v>787502</v>
      </c>
      <c r="I195" s="36"/>
    </row>
    <row r="196" spans="1:48" s="69" customFormat="1" ht="25.5" x14ac:dyDescent="0.2">
      <c r="A196" s="32" t="s">
        <v>40</v>
      </c>
      <c r="B196" s="33">
        <v>7321</v>
      </c>
      <c r="C196" s="32" t="s">
        <v>38</v>
      </c>
      <c r="D196" s="42" t="s">
        <v>41</v>
      </c>
      <c r="E196" s="66" t="s">
        <v>43</v>
      </c>
      <c r="F196" s="36"/>
      <c r="G196" s="67"/>
      <c r="H196" s="68"/>
      <c r="I196" s="36"/>
    </row>
    <row r="197" spans="1:48" s="69" customFormat="1" x14ac:dyDescent="0.2">
      <c r="A197" s="32" t="s">
        <v>40</v>
      </c>
      <c r="B197" s="33">
        <v>7321</v>
      </c>
      <c r="C197" s="32" t="s">
        <v>39</v>
      </c>
      <c r="D197" s="42"/>
      <c r="E197" s="66" t="s">
        <v>42</v>
      </c>
      <c r="F197" s="36">
        <v>2020</v>
      </c>
      <c r="G197" s="67"/>
      <c r="H197" s="68">
        <v>29000000</v>
      </c>
      <c r="I197" s="36"/>
    </row>
    <row r="198" spans="1:48" s="69" customFormat="1" x14ac:dyDescent="0.2">
      <c r="A198" s="32" t="s">
        <v>40</v>
      </c>
      <c r="B198" s="33">
        <v>7321</v>
      </c>
      <c r="C198" s="32" t="s">
        <v>39</v>
      </c>
      <c r="D198" s="42"/>
      <c r="E198" s="8" t="s">
        <v>44</v>
      </c>
      <c r="F198" s="36">
        <v>2020</v>
      </c>
      <c r="G198" s="67"/>
      <c r="H198" s="68">
        <v>11000000</v>
      </c>
      <c r="I198" s="36"/>
    </row>
    <row r="199" spans="1:48" s="69" customFormat="1" ht="25.5" x14ac:dyDescent="0.2">
      <c r="A199" s="75" t="s">
        <v>70</v>
      </c>
      <c r="B199" s="76">
        <v>7363</v>
      </c>
      <c r="C199" s="32" t="s">
        <v>145</v>
      </c>
      <c r="D199" s="102" t="s">
        <v>66</v>
      </c>
      <c r="E199" s="109" t="s">
        <v>119</v>
      </c>
      <c r="F199" s="36"/>
      <c r="G199" s="67"/>
      <c r="H199" s="68"/>
      <c r="I199" s="36"/>
    </row>
    <row r="200" spans="1:48" s="69" customFormat="1" ht="25.5" x14ac:dyDescent="0.2">
      <c r="A200" s="75" t="s">
        <v>70</v>
      </c>
      <c r="B200" s="76">
        <v>7363</v>
      </c>
      <c r="C200" s="32" t="s">
        <v>145</v>
      </c>
      <c r="D200" s="42"/>
      <c r="E200" s="66" t="s">
        <v>71</v>
      </c>
      <c r="F200" s="36">
        <v>2020</v>
      </c>
      <c r="G200" s="67"/>
      <c r="H200" s="68">
        <v>1932187</v>
      </c>
      <c r="I200" s="36"/>
    </row>
    <row r="201" spans="1:48" ht="38.25" x14ac:dyDescent="0.2">
      <c r="A201" s="18"/>
      <c r="B201" s="71"/>
      <c r="C201" s="71"/>
      <c r="D201" s="72" t="s">
        <v>252</v>
      </c>
      <c r="E201" s="13"/>
      <c r="F201" s="14"/>
      <c r="G201" s="58"/>
      <c r="H201" s="48">
        <f>H202+H203</f>
        <v>1287125.31</v>
      </c>
      <c r="I201" s="83"/>
    </row>
    <row r="202" spans="1:48" ht="25.5" x14ac:dyDescent="0.2">
      <c r="A202" s="32" t="s">
        <v>253</v>
      </c>
      <c r="B202" s="76" t="s">
        <v>129</v>
      </c>
      <c r="C202" s="32" t="s">
        <v>201</v>
      </c>
      <c r="D202" s="66" t="s">
        <v>254</v>
      </c>
      <c r="E202" s="8" t="s">
        <v>255</v>
      </c>
      <c r="F202" s="36">
        <v>2020</v>
      </c>
      <c r="G202" s="54"/>
      <c r="H202" s="47">
        <v>299257</v>
      </c>
      <c r="I202" s="37"/>
    </row>
    <row r="203" spans="1:48" ht="204" x14ac:dyDescent="0.2">
      <c r="A203" s="32" t="s">
        <v>73</v>
      </c>
      <c r="B203" s="76" t="s">
        <v>74</v>
      </c>
      <c r="C203" s="32" t="s">
        <v>75</v>
      </c>
      <c r="D203" s="102" t="s">
        <v>77</v>
      </c>
      <c r="E203" s="8" t="s">
        <v>76</v>
      </c>
      <c r="F203" s="36">
        <v>2020</v>
      </c>
      <c r="G203" s="54"/>
      <c r="H203" s="47">
        <v>987868.31</v>
      </c>
      <c r="I203" s="37"/>
    </row>
    <row r="204" spans="1:48" s="44" customFormat="1" ht="27" x14ac:dyDescent="0.25">
      <c r="A204" s="78"/>
      <c r="B204" s="18"/>
      <c r="C204" s="79"/>
      <c r="D204" s="80" t="s">
        <v>250</v>
      </c>
      <c r="E204" s="50"/>
      <c r="F204" s="81"/>
      <c r="G204" s="57"/>
      <c r="H204" s="82">
        <f>SUM(H205:H207)</f>
        <v>660000</v>
      </c>
      <c r="I204" s="83"/>
      <c r="J204" s="28"/>
      <c r="K204" s="28"/>
      <c r="L204" s="28"/>
      <c r="M204" s="28"/>
      <c r="N204" s="28"/>
      <c r="O204" s="28"/>
      <c r="P204" s="28"/>
      <c r="Q204" s="28"/>
      <c r="R204" s="28"/>
      <c r="S204" s="28"/>
      <c r="T204" s="28"/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F204" s="28"/>
      <c r="AG204" s="28"/>
      <c r="AH204" s="28"/>
      <c r="AI204" s="28"/>
      <c r="AJ204" s="28"/>
      <c r="AK204" s="28"/>
      <c r="AL204" s="28"/>
      <c r="AM204" s="28"/>
      <c r="AN204" s="28"/>
      <c r="AO204" s="28"/>
      <c r="AP204" s="28"/>
      <c r="AQ204" s="28"/>
      <c r="AR204" s="28"/>
      <c r="AS204" s="28"/>
      <c r="AT204" s="28"/>
      <c r="AU204" s="28"/>
      <c r="AV204" s="28"/>
    </row>
    <row r="205" spans="1:48" s="27" customFormat="1" ht="15.75" x14ac:dyDescent="0.25">
      <c r="A205" s="32" t="s">
        <v>221</v>
      </c>
      <c r="B205" s="76">
        <v>4030</v>
      </c>
      <c r="C205" s="32" t="s">
        <v>225</v>
      </c>
      <c r="D205" s="41" t="s">
        <v>222</v>
      </c>
      <c r="E205" s="42" t="s">
        <v>153</v>
      </c>
      <c r="F205" s="84">
        <v>2020</v>
      </c>
      <c r="G205" s="85"/>
      <c r="H205" s="86">
        <f>400000-93450</f>
        <v>306550</v>
      </c>
      <c r="I205" s="87"/>
      <c r="J205" s="28"/>
      <c r="K205" s="28"/>
      <c r="L205" s="28"/>
      <c r="M205" s="28"/>
      <c r="N205" s="28"/>
      <c r="O205" s="28"/>
      <c r="P205" s="28"/>
      <c r="Q205" s="28"/>
      <c r="R205" s="28"/>
      <c r="S205" s="28"/>
      <c r="T205" s="28"/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F205" s="28"/>
      <c r="AG205" s="28"/>
      <c r="AH205" s="28"/>
      <c r="AI205" s="28"/>
      <c r="AJ205" s="28"/>
      <c r="AK205" s="28"/>
      <c r="AL205" s="28"/>
      <c r="AM205" s="28"/>
      <c r="AN205" s="28"/>
      <c r="AO205" s="28"/>
      <c r="AP205" s="28"/>
      <c r="AQ205" s="28"/>
      <c r="AR205" s="28"/>
      <c r="AS205" s="28"/>
      <c r="AT205" s="28"/>
      <c r="AU205" s="28"/>
      <c r="AV205" s="28"/>
    </row>
    <row r="206" spans="1:48" s="27" customFormat="1" ht="25.5" x14ac:dyDescent="0.25">
      <c r="A206" s="32" t="s">
        <v>223</v>
      </c>
      <c r="B206" s="76">
        <v>4060</v>
      </c>
      <c r="C206" s="32" t="s">
        <v>226</v>
      </c>
      <c r="D206" s="41" t="s">
        <v>224</v>
      </c>
      <c r="E206" s="42" t="s">
        <v>153</v>
      </c>
      <c r="F206" s="84">
        <v>2020</v>
      </c>
      <c r="G206" s="85"/>
      <c r="H206" s="86">
        <f>200000+93450</f>
        <v>293450</v>
      </c>
      <c r="I206" s="87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  <c r="AR206" s="11"/>
      <c r="AS206" s="11"/>
      <c r="AT206" s="11"/>
      <c r="AU206" s="11"/>
      <c r="AV206" s="11"/>
    </row>
    <row r="207" spans="1:48" s="69" customFormat="1" x14ac:dyDescent="0.2">
      <c r="A207" s="32" t="s">
        <v>223</v>
      </c>
      <c r="B207" s="33">
        <v>4060</v>
      </c>
      <c r="C207" s="32" t="s">
        <v>226</v>
      </c>
      <c r="D207" s="42"/>
      <c r="E207" s="42" t="s">
        <v>283</v>
      </c>
      <c r="F207" s="36">
        <v>2020</v>
      </c>
      <c r="G207" s="67"/>
      <c r="H207" s="68">
        <v>60000</v>
      </c>
      <c r="I207" s="36"/>
    </row>
    <row r="208" spans="1:48" s="45" customFormat="1" ht="15.75" x14ac:dyDescent="0.25">
      <c r="A208" s="78"/>
      <c r="B208" s="18"/>
      <c r="C208" s="79"/>
      <c r="D208" s="113" t="s">
        <v>251</v>
      </c>
      <c r="E208" s="50"/>
      <c r="F208" s="81"/>
      <c r="G208" s="57"/>
      <c r="H208" s="82">
        <f>SUM(H209:H211)</f>
        <v>367000</v>
      </c>
      <c r="I208" s="1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</row>
    <row r="209" spans="1:48" s="28" customFormat="1" ht="25.5" x14ac:dyDescent="0.25">
      <c r="A209" s="32" t="s">
        <v>128</v>
      </c>
      <c r="B209" s="76" t="s">
        <v>129</v>
      </c>
      <c r="C209" s="32" t="s">
        <v>201</v>
      </c>
      <c r="D209" s="77" t="s">
        <v>130</v>
      </c>
      <c r="E209" s="38" t="s">
        <v>153</v>
      </c>
      <c r="F209" s="84">
        <v>2020</v>
      </c>
      <c r="G209" s="88"/>
      <c r="H209" s="47">
        <v>17000</v>
      </c>
      <c r="I209" s="37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</row>
    <row r="210" spans="1:48" s="28" customFormat="1" ht="26.25" x14ac:dyDescent="0.25">
      <c r="A210" s="32" t="s">
        <v>131</v>
      </c>
      <c r="B210" s="76">
        <v>5031</v>
      </c>
      <c r="C210" s="32" t="s">
        <v>72</v>
      </c>
      <c r="D210" s="89" t="s">
        <v>132</v>
      </c>
      <c r="E210" s="38" t="s">
        <v>153</v>
      </c>
      <c r="F210" s="84">
        <v>2020</v>
      </c>
      <c r="G210" s="88"/>
      <c r="H210" s="47">
        <v>20000</v>
      </c>
      <c r="I210" s="37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</row>
    <row r="211" spans="1:48" s="28" customFormat="1" ht="15.75" x14ac:dyDescent="0.25">
      <c r="A211" s="32" t="s">
        <v>246</v>
      </c>
      <c r="B211" s="29">
        <v>5041</v>
      </c>
      <c r="C211" s="32" t="s">
        <v>72</v>
      </c>
      <c r="D211" s="90" t="s">
        <v>248</v>
      </c>
      <c r="E211" s="42" t="s">
        <v>153</v>
      </c>
      <c r="F211" s="36">
        <v>2020</v>
      </c>
      <c r="G211" s="54"/>
      <c r="H211" s="47">
        <f>170000+160000</f>
        <v>330000</v>
      </c>
      <c r="I211" s="37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</row>
    <row r="212" spans="1:48" s="11" customFormat="1" x14ac:dyDescent="0.2">
      <c r="A212" s="18"/>
      <c r="B212" s="19"/>
      <c r="C212" s="19"/>
      <c r="D212" s="2" t="s">
        <v>156</v>
      </c>
      <c r="E212" s="13"/>
      <c r="F212" s="14"/>
      <c r="G212" s="58"/>
      <c r="H212" s="48">
        <f>SUM(H213:H264)</f>
        <v>25294545</v>
      </c>
      <c r="I212" s="15"/>
      <c r="J212" s="53"/>
      <c r="K212" s="53"/>
      <c r="L212" s="53"/>
      <c r="M212" s="53"/>
      <c r="N212" s="53"/>
      <c r="O212" s="53"/>
      <c r="P212" s="53"/>
      <c r="Q212" s="53"/>
      <c r="R212" s="53"/>
      <c r="S212" s="53"/>
      <c r="T212" s="53"/>
      <c r="U212" s="53"/>
      <c r="V212" s="53"/>
      <c r="W212" s="53"/>
      <c r="X212" s="53"/>
      <c r="Y212" s="53"/>
      <c r="Z212" s="53"/>
      <c r="AA212" s="53"/>
      <c r="AB212" s="53"/>
      <c r="AC212" s="53"/>
      <c r="AD212" s="53"/>
      <c r="AE212" s="53"/>
      <c r="AF212" s="53"/>
      <c r="AG212" s="53"/>
      <c r="AH212" s="53"/>
      <c r="AI212" s="53"/>
      <c r="AJ212" s="53"/>
      <c r="AK212" s="53"/>
      <c r="AL212" s="53"/>
      <c r="AM212" s="53"/>
      <c r="AN212" s="53"/>
      <c r="AO212" s="53"/>
      <c r="AP212" s="53"/>
      <c r="AQ212" s="53"/>
      <c r="AR212" s="53"/>
      <c r="AS212" s="53"/>
      <c r="AT212" s="53"/>
      <c r="AU212" s="53"/>
      <c r="AV212" s="53"/>
    </row>
    <row r="213" spans="1:48" s="69" customFormat="1" ht="25.5" x14ac:dyDescent="0.2">
      <c r="A213" s="32" t="s">
        <v>284</v>
      </c>
      <c r="B213" s="33">
        <v>6015</v>
      </c>
      <c r="C213" s="32" t="s">
        <v>205</v>
      </c>
      <c r="D213" s="42" t="s">
        <v>285</v>
      </c>
      <c r="E213" s="42" t="s">
        <v>286</v>
      </c>
      <c r="F213" s="36">
        <v>2020</v>
      </c>
      <c r="G213" s="67"/>
      <c r="H213" s="68">
        <v>687400</v>
      </c>
      <c r="I213" s="36"/>
    </row>
    <row r="214" spans="1:48" s="69" customFormat="1" ht="25.5" x14ac:dyDescent="0.2">
      <c r="A214" s="32" t="s">
        <v>271</v>
      </c>
      <c r="B214" s="33">
        <v>6017</v>
      </c>
      <c r="C214" s="32" t="s">
        <v>205</v>
      </c>
      <c r="D214" s="42" t="s">
        <v>287</v>
      </c>
      <c r="E214" s="42" t="s">
        <v>288</v>
      </c>
      <c r="F214" s="36">
        <v>2020</v>
      </c>
      <c r="G214" s="67"/>
      <c r="H214" s="68">
        <v>72140</v>
      </c>
      <c r="I214" s="36"/>
    </row>
    <row r="215" spans="1:48" s="30" customFormat="1" x14ac:dyDescent="0.2">
      <c r="A215" s="32" t="s">
        <v>157</v>
      </c>
      <c r="B215" s="29">
        <v>6030</v>
      </c>
      <c r="C215" s="39" t="s">
        <v>205</v>
      </c>
      <c r="D215" s="41" t="s">
        <v>206</v>
      </c>
      <c r="E215" s="38" t="s">
        <v>153</v>
      </c>
      <c r="F215" s="36">
        <v>2020</v>
      </c>
      <c r="G215" s="54"/>
      <c r="H215" s="47">
        <v>800000</v>
      </c>
      <c r="I215" s="37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</row>
    <row r="216" spans="1:48" x14ac:dyDescent="0.2">
      <c r="A216" s="1" t="s">
        <v>157</v>
      </c>
      <c r="B216" s="4">
        <v>6030</v>
      </c>
      <c r="C216" s="1" t="s">
        <v>205</v>
      </c>
      <c r="D216" s="41"/>
      <c r="E216" s="38" t="s">
        <v>149</v>
      </c>
      <c r="F216" s="36">
        <v>2020</v>
      </c>
      <c r="G216" s="54"/>
      <c r="H216" s="47">
        <v>1499728</v>
      </c>
      <c r="I216" s="7"/>
    </row>
    <row r="217" spans="1:48" ht="25.5" x14ac:dyDescent="0.2">
      <c r="A217" s="1" t="s">
        <v>157</v>
      </c>
      <c r="B217" s="4">
        <v>6030</v>
      </c>
      <c r="C217" s="1" t="s">
        <v>205</v>
      </c>
      <c r="D217" s="29"/>
      <c r="E217" s="40" t="s">
        <v>178</v>
      </c>
      <c r="F217" s="36">
        <v>2020</v>
      </c>
      <c r="G217" s="54"/>
      <c r="H217" s="47">
        <v>29542</v>
      </c>
      <c r="I217" s="7"/>
    </row>
    <row r="218" spans="1:48" s="30" customFormat="1" ht="25.5" x14ac:dyDescent="0.2">
      <c r="A218" s="32" t="s">
        <v>157</v>
      </c>
      <c r="B218" s="36">
        <v>6030</v>
      </c>
      <c r="C218" s="32" t="s">
        <v>205</v>
      </c>
      <c r="D218" s="29"/>
      <c r="E218" s="40" t="s">
        <v>179</v>
      </c>
      <c r="F218" s="36">
        <v>2020</v>
      </c>
      <c r="G218" s="54"/>
      <c r="H218" s="47">
        <v>25963</v>
      </c>
      <c r="I218" s="37"/>
    </row>
    <row r="219" spans="1:48" s="30" customFormat="1" ht="25.5" x14ac:dyDescent="0.2">
      <c r="A219" s="32" t="s">
        <v>157</v>
      </c>
      <c r="B219" s="36">
        <v>6030</v>
      </c>
      <c r="C219" s="32" t="s">
        <v>205</v>
      </c>
      <c r="D219" s="29"/>
      <c r="E219" s="40" t="s">
        <v>170</v>
      </c>
      <c r="F219" s="36">
        <v>2020</v>
      </c>
      <c r="G219" s="54"/>
      <c r="H219" s="47">
        <v>69825</v>
      </c>
      <c r="I219" s="37"/>
    </row>
    <row r="220" spans="1:48" s="30" customFormat="1" x14ac:dyDescent="0.2">
      <c r="A220" s="32" t="s">
        <v>157</v>
      </c>
      <c r="B220" s="36">
        <v>6030</v>
      </c>
      <c r="C220" s="32" t="s">
        <v>205</v>
      </c>
      <c r="D220" s="29"/>
      <c r="E220" s="40" t="s">
        <v>171</v>
      </c>
      <c r="F220" s="36">
        <v>2020</v>
      </c>
      <c r="G220" s="54"/>
      <c r="H220" s="47">
        <v>35286</v>
      </c>
      <c r="I220" s="37"/>
    </row>
    <row r="221" spans="1:48" s="30" customFormat="1" x14ac:dyDescent="0.2">
      <c r="A221" s="32" t="s">
        <v>157</v>
      </c>
      <c r="B221" s="36">
        <v>6030</v>
      </c>
      <c r="C221" s="32" t="s">
        <v>205</v>
      </c>
      <c r="D221" s="29"/>
      <c r="E221" s="40" t="s">
        <v>172</v>
      </c>
      <c r="F221" s="36">
        <v>2020</v>
      </c>
      <c r="G221" s="54"/>
      <c r="H221" s="47">
        <v>30000</v>
      </c>
      <c r="I221" s="37"/>
    </row>
    <row r="222" spans="1:48" s="30" customFormat="1" x14ac:dyDescent="0.2">
      <c r="A222" s="32" t="s">
        <v>157</v>
      </c>
      <c r="B222" s="36">
        <v>6030</v>
      </c>
      <c r="C222" s="32" t="s">
        <v>205</v>
      </c>
      <c r="D222" s="41"/>
      <c r="E222" s="38" t="s">
        <v>208</v>
      </c>
      <c r="F222" s="36">
        <v>2020</v>
      </c>
      <c r="G222" s="54"/>
      <c r="H222" s="47">
        <v>607044</v>
      </c>
      <c r="I222" s="37"/>
    </row>
    <row r="223" spans="1:48" s="30" customFormat="1" x14ac:dyDescent="0.2">
      <c r="A223" s="32" t="s">
        <v>157</v>
      </c>
      <c r="B223" s="36">
        <v>6030</v>
      </c>
      <c r="C223" s="32" t="s">
        <v>205</v>
      </c>
      <c r="D223" s="41"/>
      <c r="E223" s="66" t="s">
        <v>290</v>
      </c>
      <c r="F223" s="36">
        <v>2020</v>
      </c>
      <c r="G223" s="54"/>
      <c r="H223" s="47">
        <v>129570</v>
      </c>
      <c r="I223" s="37"/>
    </row>
    <row r="224" spans="1:48" s="30" customFormat="1" ht="25.5" x14ac:dyDescent="0.2">
      <c r="A224" s="32" t="s">
        <v>157</v>
      </c>
      <c r="B224" s="36">
        <v>6030</v>
      </c>
      <c r="C224" s="32" t="s">
        <v>205</v>
      </c>
      <c r="D224" s="41"/>
      <c r="E224" s="66" t="s">
        <v>116</v>
      </c>
      <c r="F224" s="36">
        <v>2020</v>
      </c>
      <c r="G224" s="54"/>
      <c r="H224" s="47">
        <v>199975</v>
      </c>
      <c r="I224" s="37"/>
    </row>
    <row r="225" spans="1:9" s="30" customFormat="1" x14ac:dyDescent="0.2">
      <c r="A225" s="32" t="s">
        <v>157</v>
      </c>
      <c r="B225" s="36">
        <v>6030</v>
      </c>
      <c r="C225" s="32" t="s">
        <v>205</v>
      </c>
      <c r="D225" s="41"/>
      <c r="E225" s="40" t="s">
        <v>228</v>
      </c>
      <c r="F225" s="36">
        <v>2020</v>
      </c>
      <c r="G225" s="54"/>
      <c r="H225" s="47">
        <v>279671</v>
      </c>
      <c r="I225" s="37"/>
    </row>
    <row r="226" spans="1:9" x14ac:dyDescent="0.2">
      <c r="A226" s="32" t="s">
        <v>157</v>
      </c>
      <c r="B226" s="36">
        <v>6030</v>
      </c>
      <c r="C226" s="32" t="s">
        <v>205</v>
      </c>
      <c r="D226" s="29"/>
      <c r="E226" s="40" t="s">
        <v>174</v>
      </c>
      <c r="F226" s="36">
        <v>2020</v>
      </c>
      <c r="G226" s="54"/>
      <c r="H226" s="47">
        <v>48000</v>
      </c>
      <c r="I226" s="7"/>
    </row>
    <row r="227" spans="1:9" s="30" customFormat="1" ht="25.5" x14ac:dyDescent="0.2">
      <c r="A227" s="32" t="s">
        <v>157</v>
      </c>
      <c r="B227" s="36">
        <v>6030</v>
      </c>
      <c r="C227" s="32" t="s">
        <v>205</v>
      </c>
      <c r="D227" s="29"/>
      <c r="E227" s="40" t="s">
        <v>176</v>
      </c>
      <c r="F227" s="36">
        <v>2020</v>
      </c>
      <c r="G227" s="54"/>
      <c r="H227" s="47">
        <v>38000</v>
      </c>
      <c r="I227" s="37"/>
    </row>
    <row r="228" spans="1:9" s="69" customFormat="1" x14ac:dyDescent="0.2">
      <c r="A228" s="32" t="s">
        <v>157</v>
      </c>
      <c r="B228" s="36">
        <v>6030</v>
      </c>
      <c r="C228" s="32" t="s">
        <v>205</v>
      </c>
      <c r="D228" s="42"/>
      <c r="E228" s="42" t="s">
        <v>290</v>
      </c>
      <c r="F228" s="36">
        <v>2020</v>
      </c>
      <c r="G228" s="67"/>
      <c r="H228" s="68">
        <v>580000</v>
      </c>
      <c r="I228" s="36"/>
    </row>
    <row r="229" spans="1:9" s="69" customFormat="1" x14ac:dyDescent="0.2">
      <c r="A229" s="32" t="s">
        <v>157</v>
      </c>
      <c r="B229" s="36">
        <v>6030</v>
      </c>
      <c r="C229" s="32" t="s">
        <v>205</v>
      </c>
      <c r="D229" s="42"/>
      <c r="E229" s="42" t="s">
        <v>291</v>
      </c>
      <c r="F229" s="36">
        <v>2020</v>
      </c>
      <c r="G229" s="67"/>
      <c r="H229" s="68">
        <v>800000</v>
      </c>
      <c r="I229" s="36"/>
    </row>
    <row r="230" spans="1:9" s="69" customFormat="1" x14ac:dyDescent="0.2">
      <c r="A230" s="32" t="s">
        <v>157</v>
      </c>
      <c r="B230" s="36">
        <v>6030</v>
      </c>
      <c r="C230" s="32" t="s">
        <v>205</v>
      </c>
      <c r="D230" s="42"/>
      <c r="E230" s="42" t="s">
        <v>292</v>
      </c>
      <c r="F230" s="36">
        <v>2020</v>
      </c>
      <c r="G230" s="67"/>
      <c r="H230" s="68">
        <v>640000</v>
      </c>
      <c r="I230" s="36"/>
    </row>
    <row r="231" spans="1:9" s="69" customFormat="1" x14ac:dyDescent="0.2">
      <c r="A231" s="32" t="s">
        <v>157</v>
      </c>
      <c r="B231" s="36">
        <v>6030</v>
      </c>
      <c r="C231" s="32" t="s">
        <v>205</v>
      </c>
      <c r="D231" s="42"/>
      <c r="E231" s="42" t="s">
        <v>298</v>
      </c>
      <c r="F231" s="36">
        <v>2020</v>
      </c>
      <c r="G231" s="67"/>
      <c r="H231" s="68">
        <v>275256</v>
      </c>
      <c r="I231" s="36"/>
    </row>
    <row r="232" spans="1:9" s="69" customFormat="1" x14ac:dyDescent="0.2">
      <c r="A232" s="32" t="s">
        <v>157</v>
      </c>
      <c r="B232" s="36">
        <v>6030</v>
      </c>
      <c r="C232" s="32" t="s">
        <v>205</v>
      </c>
      <c r="D232" s="42"/>
      <c r="E232" s="42" t="s">
        <v>339</v>
      </c>
      <c r="F232" s="36">
        <v>2020</v>
      </c>
      <c r="G232" s="67"/>
      <c r="H232" s="68">
        <v>530000</v>
      </c>
      <c r="I232" s="36"/>
    </row>
    <row r="233" spans="1:9" s="30" customFormat="1" ht="25.5" x14ac:dyDescent="0.2">
      <c r="A233" s="75" t="s">
        <v>194</v>
      </c>
      <c r="B233" s="36">
        <v>7461</v>
      </c>
      <c r="C233" s="32" t="s">
        <v>207</v>
      </c>
      <c r="D233" s="41" t="s">
        <v>203</v>
      </c>
      <c r="E233" s="40" t="s">
        <v>166</v>
      </c>
      <c r="F233" s="36">
        <v>2020</v>
      </c>
      <c r="G233" s="60"/>
      <c r="H233" s="47">
        <v>51572</v>
      </c>
      <c r="I233" s="37"/>
    </row>
    <row r="234" spans="1:9" s="30" customFormat="1" x14ac:dyDescent="0.2">
      <c r="A234" s="75" t="s">
        <v>194</v>
      </c>
      <c r="B234" s="36">
        <v>7461</v>
      </c>
      <c r="C234" s="32" t="s">
        <v>207</v>
      </c>
      <c r="D234" s="29"/>
      <c r="E234" s="40" t="s">
        <v>167</v>
      </c>
      <c r="F234" s="36">
        <v>2020</v>
      </c>
      <c r="G234" s="54"/>
      <c r="H234" s="47">
        <v>34308</v>
      </c>
      <c r="I234" s="37"/>
    </row>
    <row r="235" spans="1:9" s="30" customFormat="1" ht="25.5" x14ac:dyDescent="0.2">
      <c r="A235" s="75" t="s">
        <v>194</v>
      </c>
      <c r="B235" s="36">
        <v>7461</v>
      </c>
      <c r="C235" s="32" t="s">
        <v>207</v>
      </c>
      <c r="D235" s="40"/>
      <c r="E235" s="40" t="s">
        <v>168</v>
      </c>
      <c r="F235" s="36">
        <v>2020</v>
      </c>
      <c r="G235" s="54"/>
      <c r="H235" s="47">
        <v>59022</v>
      </c>
      <c r="I235" s="37"/>
    </row>
    <row r="236" spans="1:9" s="30" customFormat="1" ht="25.5" x14ac:dyDescent="0.2">
      <c r="A236" s="75" t="s">
        <v>194</v>
      </c>
      <c r="B236" s="36">
        <v>7461</v>
      </c>
      <c r="C236" s="32" t="s">
        <v>207</v>
      </c>
      <c r="D236" s="29"/>
      <c r="E236" s="40" t="s">
        <v>169</v>
      </c>
      <c r="F236" s="36">
        <v>2020</v>
      </c>
      <c r="G236" s="54"/>
      <c r="H236" s="47">
        <v>55715</v>
      </c>
      <c r="I236" s="37"/>
    </row>
    <row r="237" spans="1:9" s="30" customFormat="1" ht="25.5" x14ac:dyDescent="0.2">
      <c r="A237" s="75" t="s">
        <v>194</v>
      </c>
      <c r="B237" s="36">
        <v>7461</v>
      </c>
      <c r="C237" s="32" t="s">
        <v>207</v>
      </c>
      <c r="D237" s="29" t="s">
        <v>218</v>
      </c>
      <c r="E237" s="40" t="s">
        <v>173</v>
      </c>
      <c r="F237" s="36">
        <v>2020</v>
      </c>
      <c r="G237" s="54"/>
      <c r="H237" s="47">
        <v>44806</v>
      </c>
      <c r="I237" s="37"/>
    </row>
    <row r="238" spans="1:9" ht="25.5" x14ac:dyDescent="0.2">
      <c r="A238" s="75" t="s">
        <v>194</v>
      </c>
      <c r="B238" s="36">
        <v>7461</v>
      </c>
      <c r="C238" s="32" t="s">
        <v>207</v>
      </c>
      <c r="D238" s="29"/>
      <c r="E238" s="40" t="s">
        <v>175</v>
      </c>
      <c r="F238" s="36">
        <v>2020</v>
      </c>
      <c r="G238" s="54"/>
      <c r="H238" s="47">
        <v>41058</v>
      </c>
      <c r="I238" s="7"/>
    </row>
    <row r="239" spans="1:9" x14ac:dyDescent="0.2">
      <c r="A239" s="75" t="s">
        <v>194</v>
      </c>
      <c r="B239" s="36">
        <v>7461</v>
      </c>
      <c r="C239" s="32" t="s">
        <v>207</v>
      </c>
      <c r="D239" s="29"/>
      <c r="E239" s="40" t="s">
        <v>183</v>
      </c>
      <c r="F239" s="36">
        <v>2020</v>
      </c>
      <c r="G239" s="54"/>
      <c r="H239" s="47">
        <v>35000</v>
      </c>
      <c r="I239" s="7"/>
    </row>
    <row r="240" spans="1:9" x14ac:dyDescent="0.2">
      <c r="A240" s="75" t="s">
        <v>194</v>
      </c>
      <c r="B240" s="36">
        <v>7461</v>
      </c>
      <c r="C240" s="32" t="s">
        <v>207</v>
      </c>
      <c r="D240" s="29"/>
      <c r="E240" s="40" t="s">
        <v>185</v>
      </c>
      <c r="F240" s="36">
        <v>2020</v>
      </c>
      <c r="G240" s="54"/>
      <c r="H240" s="47">
        <v>30000</v>
      </c>
      <c r="I240" s="7"/>
    </row>
    <row r="241" spans="1:48" ht="25.5" x14ac:dyDescent="0.2">
      <c r="A241" s="75" t="s">
        <v>194</v>
      </c>
      <c r="B241" s="36">
        <v>7461</v>
      </c>
      <c r="C241" s="32" t="s">
        <v>207</v>
      </c>
      <c r="D241" s="29"/>
      <c r="E241" s="40" t="s">
        <v>186</v>
      </c>
      <c r="F241" s="36">
        <v>2020</v>
      </c>
      <c r="G241" s="54"/>
      <c r="H241" s="47">
        <v>25000</v>
      </c>
      <c r="I241" s="7"/>
    </row>
    <row r="242" spans="1:48" x14ac:dyDescent="0.2">
      <c r="A242" s="75" t="s">
        <v>194</v>
      </c>
      <c r="B242" s="36">
        <v>7461</v>
      </c>
      <c r="C242" s="32" t="s">
        <v>207</v>
      </c>
      <c r="D242" s="29"/>
      <c r="E242" s="40" t="s">
        <v>187</v>
      </c>
      <c r="F242" s="36">
        <v>2020</v>
      </c>
      <c r="G242" s="54"/>
      <c r="H242" s="47">
        <v>30000</v>
      </c>
      <c r="I242" s="7"/>
    </row>
    <row r="243" spans="1:48" ht="25.5" x14ac:dyDescent="0.2">
      <c r="A243" s="75" t="s">
        <v>194</v>
      </c>
      <c r="B243" s="36">
        <v>7461</v>
      </c>
      <c r="C243" s="32" t="s">
        <v>207</v>
      </c>
      <c r="D243" s="29"/>
      <c r="E243" s="40" t="s">
        <v>191</v>
      </c>
      <c r="F243" s="36">
        <v>2020</v>
      </c>
      <c r="G243" s="54"/>
      <c r="H243" s="47">
        <v>99379</v>
      </c>
      <c r="I243" s="7"/>
    </row>
    <row r="244" spans="1:48" ht="25.5" x14ac:dyDescent="0.2">
      <c r="A244" s="75" t="s">
        <v>194</v>
      </c>
      <c r="B244" s="36">
        <v>7461</v>
      </c>
      <c r="C244" s="32" t="s">
        <v>207</v>
      </c>
      <c r="D244" s="29"/>
      <c r="E244" s="40" t="s">
        <v>192</v>
      </c>
      <c r="F244" s="36">
        <v>2020</v>
      </c>
      <c r="G244" s="54"/>
      <c r="H244" s="47">
        <v>107864</v>
      </c>
      <c r="I244" s="7"/>
    </row>
    <row r="245" spans="1:48" x14ac:dyDescent="0.2">
      <c r="A245" s="75" t="s">
        <v>194</v>
      </c>
      <c r="B245" s="36">
        <v>7461</v>
      </c>
      <c r="C245" s="32" t="s">
        <v>207</v>
      </c>
      <c r="D245" s="29"/>
      <c r="E245" s="40" t="s">
        <v>193</v>
      </c>
      <c r="F245" s="36">
        <v>2020</v>
      </c>
      <c r="G245" s="54"/>
      <c r="H245" s="47">
        <v>97891</v>
      </c>
      <c r="I245" s="7"/>
    </row>
    <row r="246" spans="1:48" x14ac:dyDescent="0.2">
      <c r="A246" s="75" t="s">
        <v>194</v>
      </c>
      <c r="B246" s="36">
        <v>7461</v>
      </c>
      <c r="C246" s="32" t="s">
        <v>207</v>
      </c>
      <c r="D246" s="8"/>
      <c r="E246" s="9" t="s">
        <v>195</v>
      </c>
      <c r="F246" s="4">
        <v>2020</v>
      </c>
      <c r="G246" s="59"/>
      <c r="H246" s="51">
        <v>1488549</v>
      </c>
      <c r="I246" s="7"/>
    </row>
    <row r="247" spans="1:48" x14ac:dyDescent="0.2">
      <c r="A247" s="75" t="s">
        <v>194</v>
      </c>
      <c r="B247" s="36">
        <v>7461</v>
      </c>
      <c r="C247" s="32" t="s">
        <v>207</v>
      </c>
      <c r="D247" s="8"/>
      <c r="E247" s="3" t="s">
        <v>320</v>
      </c>
      <c r="F247" s="4">
        <v>2020</v>
      </c>
      <c r="G247" s="59"/>
      <c r="H247" s="51">
        <v>1379919</v>
      </c>
      <c r="I247" s="7"/>
    </row>
    <row r="248" spans="1:48" x14ac:dyDescent="0.2">
      <c r="A248" s="75" t="s">
        <v>194</v>
      </c>
      <c r="B248" s="36">
        <v>7461</v>
      </c>
      <c r="C248" s="32" t="s">
        <v>207</v>
      </c>
      <c r="D248" s="6"/>
      <c r="E248" s="3" t="s">
        <v>319</v>
      </c>
      <c r="F248" s="4">
        <v>2020</v>
      </c>
      <c r="G248" s="59"/>
      <c r="H248" s="51">
        <v>1274280</v>
      </c>
      <c r="I248" s="7"/>
    </row>
    <row r="249" spans="1:48" ht="25.5" x14ac:dyDescent="0.2">
      <c r="A249" s="75" t="s">
        <v>194</v>
      </c>
      <c r="B249" s="36">
        <v>7461</v>
      </c>
      <c r="C249" s="32" t="s">
        <v>207</v>
      </c>
      <c r="D249" s="41"/>
      <c r="E249" s="40" t="s">
        <v>177</v>
      </c>
      <c r="F249" s="36">
        <v>2020</v>
      </c>
      <c r="G249" s="54"/>
      <c r="H249" s="47">
        <v>49817</v>
      </c>
      <c r="I249" s="7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  <c r="AH249" s="11"/>
      <c r="AI249" s="11"/>
      <c r="AJ249" s="11"/>
      <c r="AK249" s="11"/>
      <c r="AL249" s="11"/>
      <c r="AM249" s="11"/>
      <c r="AN249" s="11"/>
      <c r="AO249" s="11"/>
      <c r="AP249" s="11"/>
      <c r="AQ249" s="11"/>
      <c r="AR249" s="11"/>
      <c r="AS249" s="11"/>
      <c r="AT249" s="11"/>
      <c r="AU249" s="11"/>
      <c r="AV249" s="11"/>
    </row>
    <row r="250" spans="1:48" x14ac:dyDescent="0.2">
      <c r="A250" s="75" t="s">
        <v>194</v>
      </c>
      <c r="B250" s="36">
        <v>7461</v>
      </c>
      <c r="C250" s="32" t="s">
        <v>207</v>
      </c>
      <c r="D250" s="41"/>
      <c r="E250" s="40" t="s">
        <v>238</v>
      </c>
      <c r="F250" s="36">
        <v>2020</v>
      </c>
      <c r="G250" s="54"/>
      <c r="H250" s="47">
        <v>1556000</v>
      </c>
      <c r="I250" s="7"/>
    </row>
    <row r="251" spans="1:48" x14ac:dyDescent="0.2">
      <c r="A251" s="75" t="s">
        <v>194</v>
      </c>
      <c r="B251" s="36">
        <v>7461</v>
      </c>
      <c r="C251" s="32" t="s">
        <v>207</v>
      </c>
      <c r="D251" s="41"/>
      <c r="E251" s="40" t="s">
        <v>239</v>
      </c>
      <c r="F251" s="36">
        <v>2020</v>
      </c>
      <c r="G251" s="54"/>
      <c r="H251" s="47">
        <v>1500000</v>
      </c>
      <c r="I251" s="7"/>
    </row>
    <row r="252" spans="1:48" s="69" customFormat="1" ht="25.5" x14ac:dyDescent="0.2">
      <c r="A252" s="32" t="s">
        <v>194</v>
      </c>
      <c r="B252" s="33">
        <v>7461</v>
      </c>
      <c r="C252" s="32" t="s">
        <v>207</v>
      </c>
      <c r="D252" s="42"/>
      <c r="E252" s="42" t="s">
        <v>289</v>
      </c>
      <c r="F252" s="36">
        <v>2020</v>
      </c>
      <c r="G252" s="67"/>
      <c r="H252" s="68">
        <v>30000</v>
      </c>
      <c r="I252" s="36"/>
    </row>
    <row r="253" spans="1:48" s="69" customFormat="1" x14ac:dyDescent="0.2">
      <c r="A253" s="32" t="s">
        <v>194</v>
      </c>
      <c r="B253" s="33">
        <v>7461</v>
      </c>
      <c r="C253" s="32" t="s">
        <v>207</v>
      </c>
      <c r="D253" s="42"/>
      <c r="E253" s="42" t="s">
        <v>293</v>
      </c>
      <c r="F253" s="36">
        <v>2020</v>
      </c>
      <c r="G253" s="67"/>
      <c r="H253" s="68">
        <v>213916</v>
      </c>
      <c r="I253" s="36"/>
    </row>
    <row r="254" spans="1:48" s="69" customFormat="1" ht="25.5" x14ac:dyDescent="0.2">
      <c r="A254" s="32" t="s">
        <v>194</v>
      </c>
      <c r="B254" s="33">
        <v>7461</v>
      </c>
      <c r="C254" s="32" t="s">
        <v>207</v>
      </c>
      <c r="D254" s="42"/>
      <c r="E254" s="66" t="s">
        <v>19</v>
      </c>
      <c r="F254" s="36">
        <v>2020</v>
      </c>
      <c r="G254" s="67"/>
      <c r="H254" s="68">
        <v>299764</v>
      </c>
      <c r="I254" s="36"/>
    </row>
    <row r="255" spans="1:48" s="69" customFormat="1" x14ac:dyDescent="0.2">
      <c r="A255" s="32" t="s">
        <v>194</v>
      </c>
      <c r="B255" s="33">
        <v>7461</v>
      </c>
      <c r="C255" s="32" t="s">
        <v>207</v>
      </c>
      <c r="D255" s="42"/>
      <c r="E255" s="42" t="s">
        <v>294</v>
      </c>
      <c r="F255" s="36">
        <v>2020</v>
      </c>
      <c r="G255" s="67"/>
      <c r="H255" s="68">
        <v>1499946</v>
      </c>
      <c r="I255" s="36"/>
    </row>
    <row r="256" spans="1:48" s="69" customFormat="1" x14ac:dyDescent="0.2">
      <c r="A256" s="32" t="s">
        <v>194</v>
      </c>
      <c r="B256" s="33">
        <v>7461</v>
      </c>
      <c r="C256" s="32" t="s">
        <v>207</v>
      </c>
      <c r="D256" s="42"/>
      <c r="E256" s="42" t="s">
        <v>295</v>
      </c>
      <c r="F256" s="36">
        <v>2020</v>
      </c>
      <c r="G256" s="67"/>
      <c r="H256" s="68">
        <v>298580</v>
      </c>
      <c r="I256" s="36"/>
    </row>
    <row r="257" spans="1:48" s="69" customFormat="1" ht="38.25" x14ac:dyDescent="0.2">
      <c r="A257" s="32" t="s">
        <v>194</v>
      </c>
      <c r="B257" s="33">
        <v>7461</v>
      </c>
      <c r="C257" s="32" t="s">
        <v>207</v>
      </c>
      <c r="D257" s="42"/>
      <c r="E257" s="42" t="s">
        <v>296</v>
      </c>
      <c r="F257" s="36">
        <v>2020</v>
      </c>
      <c r="G257" s="67"/>
      <c r="H257" s="68">
        <f>1455600-12713</f>
        <v>1442887</v>
      </c>
      <c r="I257" s="36"/>
    </row>
    <row r="258" spans="1:48" s="69" customFormat="1" ht="25.5" x14ac:dyDescent="0.2">
      <c r="A258" s="32" t="s">
        <v>194</v>
      </c>
      <c r="B258" s="33">
        <v>7461</v>
      </c>
      <c r="C258" s="32" t="s">
        <v>207</v>
      </c>
      <c r="D258" s="42"/>
      <c r="E258" s="42" t="s">
        <v>297</v>
      </c>
      <c r="F258" s="36">
        <v>2020</v>
      </c>
      <c r="G258" s="67"/>
      <c r="H258" s="68">
        <v>282611</v>
      </c>
      <c r="I258" s="36"/>
    </row>
    <row r="259" spans="1:48" s="69" customFormat="1" x14ac:dyDescent="0.2">
      <c r="A259" s="32" t="s">
        <v>194</v>
      </c>
      <c r="B259" s="33">
        <v>7461</v>
      </c>
      <c r="C259" s="32" t="s">
        <v>207</v>
      </c>
      <c r="D259" s="42"/>
      <c r="E259" s="8" t="s">
        <v>18</v>
      </c>
      <c r="F259" s="36">
        <v>2020</v>
      </c>
      <c r="G259" s="67"/>
      <c r="H259" s="68">
        <v>298496</v>
      </c>
      <c r="I259" s="36"/>
    </row>
    <row r="260" spans="1:48" s="69" customFormat="1" x14ac:dyDescent="0.2">
      <c r="A260" s="32" t="s">
        <v>194</v>
      </c>
      <c r="B260" s="33">
        <v>7461</v>
      </c>
      <c r="C260" s="32" t="s">
        <v>207</v>
      </c>
      <c r="D260" s="42"/>
      <c r="E260" s="8" t="s">
        <v>27</v>
      </c>
      <c r="F260" s="36">
        <v>2020</v>
      </c>
      <c r="G260" s="67"/>
      <c r="H260" s="68">
        <v>1452637</v>
      </c>
      <c r="I260" s="36"/>
    </row>
    <row r="261" spans="1:48" s="69" customFormat="1" x14ac:dyDescent="0.2">
      <c r="A261" s="75" t="s">
        <v>194</v>
      </c>
      <c r="B261" s="36">
        <v>7461</v>
      </c>
      <c r="C261" s="32" t="s">
        <v>207</v>
      </c>
      <c r="D261" s="42"/>
      <c r="E261" s="66" t="s">
        <v>33</v>
      </c>
      <c r="F261" s="36">
        <v>2020</v>
      </c>
      <c r="G261" s="67"/>
      <c r="H261" s="68">
        <v>565873</v>
      </c>
      <c r="I261" s="36"/>
    </row>
    <row r="262" spans="1:48" s="69" customFormat="1" x14ac:dyDescent="0.2">
      <c r="A262" s="75" t="s">
        <v>194</v>
      </c>
      <c r="B262" s="36">
        <v>7461</v>
      </c>
      <c r="C262" s="32" t="s">
        <v>207</v>
      </c>
      <c r="D262" s="42"/>
      <c r="E262" s="66" t="s">
        <v>112</v>
      </c>
      <c r="F262" s="36">
        <v>2020</v>
      </c>
      <c r="G262" s="67"/>
      <c r="H262" s="68">
        <v>1900000</v>
      </c>
      <c r="I262" s="36"/>
    </row>
    <row r="263" spans="1:48" s="69" customFormat="1" x14ac:dyDescent="0.2">
      <c r="A263" s="75" t="s">
        <v>194</v>
      </c>
      <c r="B263" s="36">
        <v>7461</v>
      </c>
      <c r="C263" s="32" t="s">
        <v>207</v>
      </c>
      <c r="D263" s="42"/>
      <c r="E263" s="34" t="s">
        <v>338</v>
      </c>
      <c r="F263" s="36">
        <v>2020</v>
      </c>
      <c r="G263" s="67"/>
      <c r="H263" s="68">
        <v>299643</v>
      </c>
      <c r="I263" s="36"/>
    </row>
    <row r="264" spans="1:48" x14ac:dyDescent="0.2">
      <c r="A264" s="1" t="s">
        <v>210</v>
      </c>
      <c r="B264" s="6">
        <v>6011</v>
      </c>
      <c r="C264" s="32" t="s">
        <v>30</v>
      </c>
      <c r="D264" s="9" t="s">
        <v>211</v>
      </c>
      <c r="E264" s="9" t="s">
        <v>31</v>
      </c>
      <c r="F264" s="4">
        <v>2020</v>
      </c>
      <c r="G264" s="59"/>
      <c r="H264" s="51">
        <v>1372612</v>
      </c>
      <c r="I264" s="7"/>
    </row>
    <row r="265" spans="1:48" s="11" customFormat="1" x14ac:dyDescent="0.2">
      <c r="A265" s="18"/>
      <c r="B265" s="19"/>
      <c r="C265" s="19"/>
      <c r="D265" s="2" t="s">
        <v>158</v>
      </c>
      <c r="E265" s="20"/>
      <c r="F265" s="14"/>
      <c r="G265" s="58"/>
      <c r="H265" s="48">
        <f>SUM(H266:H269)</f>
        <v>2661555</v>
      </c>
      <c r="I265" s="1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5"/>
      <c r="AM265" s="5"/>
      <c r="AN265" s="5"/>
      <c r="AO265" s="5"/>
      <c r="AP265" s="5"/>
      <c r="AQ265" s="5"/>
      <c r="AR265" s="5"/>
      <c r="AS265" s="5"/>
      <c r="AT265" s="5"/>
      <c r="AU265" s="5"/>
      <c r="AV265" s="5"/>
    </row>
    <row r="266" spans="1:48" s="30" customFormat="1" x14ac:dyDescent="0.2">
      <c r="A266" s="32" t="s">
        <v>157</v>
      </c>
      <c r="B266" s="29">
        <v>6030</v>
      </c>
      <c r="C266" s="39" t="s">
        <v>205</v>
      </c>
      <c r="D266" s="41" t="s">
        <v>206</v>
      </c>
      <c r="E266" s="42" t="s">
        <v>153</v>
      </c>
      <c r="F266" s="36">
        <v>2020</v>
      </c>
      <c r="G266" s="54"/>
      <c r="H266" s="47">
        <f>2500000-101144</f>
        <v>2398856</v>
      </c>
      <c r="I266" s="37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  <c r="AF266" s="11"/>
      <c r="AG266" s="11"/>
      <c r="AH266" s="11"/>
      <c r="AI266" s="11"/>
      <c r="AJ266" s="11"/>
      <c r="AK266" s="11"/>
      <c r="AL266" s="11"/>
      <c r="AM266" s="11"/>
      <c r="AN266" s="11"/>
      <c r="AO266" s="11"/>
      <c r="AP266" s="11"/>
      <c r="AQ266" s="11"/>
      <c r="AR266" s="11"/>
      <c r="AS266" s="11"/>
      <c r="AT266" s="11"/>
      <c r="AU266" s="11"/>
      <c r="AV266" s="11"/>
    </row>
    <row r="267" spans="1:48" x14ac:dyDescent="0.2">
      <c r="A267" s="1" t="s">
        <v>157</v>
      </c>
      <c r="B267" s="6">
        <v>6030</v>
      </c>
      <c r="C267" s="25" t="s">
        <v>205</v>
      </c>
      <c r="D267" s="8"/>
      <c r="E267" s="9" t="s">
        <v>196</v>
      </c>
      <c r="F267" s="4">
        <v>2020</v>
      </c>
      <c r="G267" s="59"/>
      <c r="H267" s="51">
        <v>109274</v>
      </c>
      <c r="I267" s="7"/>
    </row>
    <row r="268" spans="1:48" x14ac:dyDescent="0.2">
      <c r="A268" s="1" t="s">
        <v>157</v>
      </c>
      <c r="B268" s="6">
        <v>6030</v>
      </c>
      <c r="C268" s="25" t="s">
        <v>205</v>
      </c>
      <c r="D268" s="6"/>
      <c r="E268" s="9" t="s">
        <v>180</v>
      </c>
      <c r="F268" s="4">
        <v>2020</v>
      </c>
      <c r="G268" s="59"/>
      <c r="H268" s="51">
        <v>27976</v>
      </c>
      <c r="I268" s="7"/>
    </row>
    <row r="269" spans="1:48" ht="25.5" x14ac:dyDescent="0.2">
      <c r="A269" s="1" t="s">
        <v>157</v>
      </c>
      <c r="B269" s="6">
        <v>6030</v>
      </c>
      <c r="C269" s="25" t="s">
        <v>205</v>
      </c>
      <c r="D269" s="6"/>
      <c r="E269" s="9" t="s">
        <v>197</v>
      </c>
      <c r="F269" s="4">
        <v>2020</v>
      </c>
      <c r="G269" s="59"/>
      <c r="H269" s="51">
        <v>125449</v>
      </c>
      <c r="I269" s="7"/>
    </row>
    <row r="270" spans="1:48" s="11" customFormat="1" x14ac:dyDescent="0.2">
      <c r="A270" s="18"/>
      <c r="B270" s="19"/>
      <c r="C270" s="19"/>
      <c r="D270" s="2" t="s">
        <v>29</v>
      </c>
      <c r="E270" s="20"/>
      <c r="F270" s="14"/>
      <c r="G270" s="58"/>
      <c r="H270" s="48">
        <f>H271</f>
        <v>1490628</v>
      </c>
      <c r="I270" s="1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  <c r="AL270" s="5"/>
      <c r="AM270" s="5"/>
      <c r="AN270" s="5"/>
      <c r="AO270" s="5"/>
      <c r="AP270" s="5"/>
      <c r="AQ270" s="5"/>
      <c r="AR270" s="5"/>
      <c r="AS270" s="5"/>
      <c r="AT270" s="5"/>
      <c r="AU270" s="5"/>
      <c r="AV270" s="5"/>
    </row>
    <row r="271" spans="1:48" ht="25.5" x14ac:dyDescent="0.2">
      <c r="A271" s="32" t="s">
        <v>271</v>
      </c>
      <c r="B271" s="33">
        <v>6017</v>
      </c>
      <c r="C271" s="32" t="s">
        <v>205</v>
      </c>
      <c r="D271" s="41" t="s">
        <v>206</v>
      </c>
      <c r="E271" s="9" t="s">
        <v>28</v>
      </c>
      <c r="F271" s="4">
        <v>2020</v>
      </c>
      <c r="G271" s="59"/>
      <c r="H271" s="51">
        <v>1490628</v>
      </c>
      <c r="I271" s="7"/>
    </row>
    <row r="272" spans="1:48" ht="27" x14ac:dyDescent="0.2">
      <c r="A272" s="18"/>
      <c r="B272" s="19"/>
      <c r="C272" s="65"/>
      <c r="D272" s="91" t="s">
        <v>241</v>
      </c>
      <c r="E272" s="20"/>
      <c r="F272" s="14"/>
      <c r="G272" s="58"/>
      <c r="H272" s="48">
        <f>H273</f>
        <v>101144</v>
      </c>
      <c r="I272" s="15"/>
    </row>
    <row r="273" spans="1:9" ht="25.5" x14ac:dyDescent="0.2">
      <c r="A273" s="1" t="s">
        <v>242</v>
      </c>
      <c r="B273" s="6">
        <v>2111</v>
      </c>
      <c r="C273" s="25" t="s">
        <v>243</v>
      </c>
      <c r="D273" s="66" t="s">
        <v>244</v>
      </c>
      <c r="E273" s="9" t="s">
        <v>245</v>
      </c>
      <c r="F273" s="4">
        <v>2020</v>
      </c>
      <c r="G273" s="59"/>
      <c r="H273" s="51">
        <v>101144</v>
      </c>
      <c r="I273" s="7"/>
    </row>
    <row r="274" spans="1:9" ht="27" x14ac:dyDescent="0.2">
      <c r="A274" s="18"/>
      <c r="B274" s="19"/>
      <c r="C274" s="65"/>
      <c r="D274" s="91" t="s">
        <v>269</v>
      </c>
      <c r="E274" s="20"/>
      <c r="F274" s="14"/>
      <c r="G274" s="58"/>
      <c r="H274" s="48">
        <f>SUM(H275:H276)</f>
        <v>2665000</v>
      </c>
      <c r="I274" s="15"/>
    </row>
    <row r="275" spans="1:9" s="30" customFormat="1" ht="25.5" x14ac:dyDescent="0.2">
      <c r="A275" s="32" t="s">
        <v>270</v>
      </c>
      <c r="B275" s="29">
        <v>2080</v>
      </c>
      <c r="C275" s="39" t="s">
        <v>125</v>
      </c>
      <c r="D275" s="102" t="s">
        <v>78</v>
      </c>
      <c r="E275" s="38" t="s">
        <v>153</v>
      </c>
      <c r="F275" s="36">
        <v>2020</v>
      </c>
      <c r="G275" s="54"/>
      <c r="H275" s="47">
        <v>355000</v>
      </c>
      <c r="I275" s="37"/>
    </row>
    <row r="276" spans="1:9" s="30" customFormat="1" ht="25.5" x14ac:dyDescent="0.2">
      <c r="A276" s="32" t="s">
        <v>270</v>
      </c>
      <c r="B276" s="29">
        <v>2080</v>
      </c>
      <c r="C276" s="39" t="s">
        <v>125</v>
      </c>
      <c r="D276" s="34"/>
      <c r="E276" s="38" t="s">
        <v>126</v>
      </c>
      <c r="F276" s="36">
        <v>2020</v>
      </c>
      <c r="G276" s="54"/>
      <c r="H276" s="47">
        <f>2230000+80000</f>
        <v>2310000</v>
      </c>
      <c r="I276" s="37"/>
    </row>
    <row r="277" spans="1:9" x14ac:dyDescent="0.2">
      <c r="A277" s="21" t="s">
        <v>137</v>
      </c>
      <c r="B277" s="32"/>
      <c r="C277" s="76"/>
      <c r="D277" s="92" t="s">
        <v>213</v>
      </c>
      <c r="E277" s="21" t="s">
        <v>137</v>
      </c>
      <c r="F277" s="21" t="s">
        <v>137</v>
      </c>
      <c r="G277" s="21" t="s">
        <v>137</v>
      </c>
      <c r="H277" s="93">
        <f>H160+H19</f>
        <v>225966690.31</v>
      </c>
      <c r="I277" s="21" t="s">
        <v>137</v>
      </c>
    </row>
    <row r="278" spans="1:9" x14ac:dyDescent="0.2">
      <c r="H278" s="52"/>
    </row>
    <row r="279" spans="1:9" ht="15.75" x14ac:dyDescent="0.25">
      <c r="H279" s="110"/>
    </row>
    <row r="280" spans="1:9" x14ac:dyDescent="0.2">
      <c r="E280" s="97"/>
      <c r="H280" s="52"/>
    </row>
    <row r="281" spans="1:9" x14ac:dyDescent="0.2">
      <c r="G281" s="97"/>
      <c r="H281" s="52"/>
    </row>
    <row r="282" spans="1:9" ht="18.75" x14ac:dyDescent="0.3">
      <c r="C282" s="121" t="s">
        <v>340</v>
      </c>
      <c r="D282" s="121"/>
      <c r="E282" s="121"/>
      <c r="F282" s="121"/>
      <c r="G282" s="121"/>
      <c r="H282" s="52"/>
    </row>
    <row r="285" spans="1:9" ht="20.25" x14ac:dyDescent="0.3">
      <c r="E285" s="62"/>
      <c r="F285" s="30"/>
      <c r="G285" s="30"/>
      <c r="H285" s="63"/>
      <c r="I285" s="30"/>
    </row>
    <row r="286" spans="1:9" x14ac:dyDescent="0.2">
      <c r="E286" s="30"/>
      <c r="F286" s="30"/>
      <c r="G286" s="103"/>
      <c r="H286" s="64"/>
      <c r="I286" s="30"/>
    </row>
    <row r="287" spans="1:9" x14ac:dyDescent="0.2">
      <c r="E287" s="30"/>
      <c r="F287" s="30"/>
      <c r="G287" s="30"/>
      <c r="H287" s="64"/>
      <c r="I287" s="30"/>
    </row>
    <row r="288" spans="1:9" ht="18.75" x14ac:dyDescent="0.3">
      <c r="C288" s="117"/>
      <c r="D288" s="117"/>
      <c r="E288" s="117"/>
      <c r="F288" s="117"/>
      <c r="G288" s="117"/>
      <c r="H288" s="64"/>
      <c r="I288" s="30"/>
    </row>
    <row r="289" spans="8:8" x14ac:dyDescent="0.2">
      <c r="H289" s="52"/>
    </row>
  </sheetData>
  <mergeCells count="19">
    <mergeCell ref="E13:I13"/>
    <mergeCell ref="E12:I12"/>
    <mergeCell ref="C288:G288"/>
    <mergeCell ref="A19:G19"/>
    <mergeCell ref="A16:I16"/>
    <mergeCell ref="A15:I15"/>
    <mergeCell ref="C282:G282"/>
    <mergeCell ref="E14:I14"/>
    <mergeCell ref="E1:I1"/>
    <mergeCell ref="E2:I2"/>
    <mergeCell ref="E3:I3"/>
    <mergeCell ref="E11:I11"/>
    <mergeCell ref="E4:I4"/>
    <mergeCell ref="E5:I5"/>
    <mergeCell ref="E6:I6"/>
    <mergeCell ref="E7:I7"/>
    <mergeCell ref="E8:I8"/>
    <mergeCell ref="E9:I9"/>
    <mergeCell ref="E10:I10"/>
  </mergeCells>
  <phoneticPr fontId="6" type="noConversion"/>
  <pageMargins left="0.19685039370078741" right="0.19685039370078741" top="0.39370078740157483" bottom="0.23622047244094491" header="0.31496062992125984" footer="0.31496062992125984"/>
  <pageSetup paperSize="9" scale="62" fitToHeight="8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24.09</vt:lpstr>
      <vt:lpstr>'24.09'!Область_печати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2020-10-27T09:47:42Z</cp:lastPrinted>
  <dcterms:created xsi:type="dcterms:W3CDTF">2019-11-12T13:23:27Z</dcterms:created>
  <dcterms:modified xsi:type="dcterms:W3CDTF">2020-10-27T09:48:37Z</dcterms:modified>
</cp:coreProperties>
</file>