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430" tabRatio="73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<sst xmlns="http://schemas.openxmlformats.org/spreadsheetml/2006/main" count="231" uniqueCount="205">
  <si>
    <t xml:space="preserve">здійснення технічного нагляду за проведенням робіт з капітального ремонту дороги по вул. Островського (від вул.Польова до пров. Жовтневий) в м.Буча Київської області </t>
  </si>
  <si>
    <t xml:space="preserve">проектно-вишукувальні роботи коригування кошторисної документації «капітальний ремонт щодо покращення енергозбереження Бучанської спеціалізованої загальноосвітньої школи І-ІІІ ступенів №5 з поглибленим вивченням іноземних мов по вул. Вокзальна,104 в м.Буча  Київської області </t>
  </si>
  <si>
    <t>проведення експертизи кошторисної документації «Капітальний ремонт щодо покращення енергозбереження Бучанської спеціалізованої загальноосвітньої школи І-ІІІ ступенів №5 з поглибленим вивченням іноземних мов по вул. Вокзальна,104 в м.Буча  Київської області</t>
  </si>
  <si>
    <t xml:space="preserve">капітальний ремонт покрівлі житлового будинку по вул. Островського,34 в м.Буча Київської області </t>
  </si>
  <si>
    <t xml:space="preserve">здійснення технічного нагляду за проведенням робіт з капітального ремонту покрівлі житлового будинку по вул. Островського,34 в м.Буча Київської області </t>
  </si>
  <si>
    <t xml:space="preserve">капітальний ремонт покрівлі житлового будинку по вул. Островського,36 в м.Буча Київської області </t>
  </si>
  <si>
    <t xml:space="preserve">здійснення технічного нагляду за проведенням робіт з капітального ремонту покрівлі житлового будинку по вул. Островського,36 в м.Буча Київської області </t>
  </si>
  <si>
    <t xml:space="preserve">капітальний ремонт покрівлі житлового будинку по вул. Енергетиків,19 в м.Буча Київської області </t>
  </si>
  <si>
    <t>здійснення технічного нагляду за проведенням робіт з капітального ремонту покрівлі житлового будинку по вул. Енергетиків,19 в м.Буча Київської області</t>
  </si>
  <si>
    <t xml:space="preserve">капітальний ремонт покрівлі житлового будинку по вул. Енергетиків,19-А в м.Буча Київської області </t>
  </si>
  <si>
    <t xml:space="preserve">здійснення технічного нагляду за проведенням робіт з капітального ремонту покрівлі житлового будинку по вул. Енергетиків,19-А в м.Буча Київської області </t>
  </si>
  <si>
    <t xml:space="preserve">капітальний ремонт покрівлі житлового будинку по вул. Енергетиків,14 в м.Буча Київської області </t>
  </si>
  <si>
    <t xml:space="preserve">здійснення технічного нагляду за проведенням робіт з капітального ремонту покрівлі житлового будинку по вул. Енергетиків,14 в м.Буча Київської області </t>
  </si>
  <si>
    <t xml:space="preserve">капітальний ремонт покрівлі житлового будинку по бульвару Б.Хмельницького,4 в м.Буча Київської області  (1 під’їзд) </t>
  </si>
  <si>
    <t xml:space="preserve">здійснення технічного нагляду за проведенням робіт з капітального ремонту покрівлі житлового будинку по бульвару Б.Хмельницького,4 в м.Буча Київської області  (1 під’їзд) </t>
  </si>
  <si>
    <t xml:space="preserve">капітальний ремонт внутрішніх інженерних комунікацій будівлі амбулаторії загальної практики -  сімейної медицини по вул. Склозаводській,7 в м.Буча Київської області (залишок медичної субвенції по ЗФ) </t>
  </si>
  <si>
    <t>Капітальні видатки на придбання підручників і посібників загальноосвітніх навчальних заклоадів длля учнів 4 та  7 класів (за рахунок залишку коштів, якій скоався на початок року - освітня субвенція)</t>
  </si>
  <si>
    <t>будівництво гімназії  на 14 класів по вул. Вишнева в м.Буча Київської області (співфінансування)</t>
  </si>
  <si>
    <t>Проектно-вишукувальні роботи  по реконструкції житлового будинку по вул. Києво-Мироцька,104-Б в м.Буча Київської обасті (утеплення фасадів та заміна покриття даху) (2 черга)</t>
  </si>
  <si>
    <t>капітальний ремонт приміщень будівлі ЗОШ №1</t>
  </si>
  <si>
    <t>капітальний ремонт приміщень будівлі ЗОШ №2</t>
  </si>
  <si>
    <t>капітальний ремонт мереж зовнішнього освітлення по вул. островського (від вул. Польової до пров. Жовтневого) в м.Буча</t>
  </si>
  <si>
    <t>капітальний ремонт асфальтного покриття по вул. Енергетиків в м.Буча</t>
  </si>
  <si>
    <t>здійснення технічного нагляду за проведенням робіт з капітального ремонту асфальтного покриття по вул. Енергетиків в м.Буча</t>
  </si>
  <si>
    <t>% виконання</t>
  </si>
  <si>
    <t xml:space="preserve">капітальний ремонт пішохідної зони по вул. Енергетиків в м.Буча </t>
  </si>
  <si>
    <t xml:space="preserve">здійснення технічного нагляду за проведенням робіт з капітального ремонту мереж зовнішнього освітлення по вул. Островського (від вул. Польової до пров. Жовтневого) в м.Буча </t>
  </si>
  <si>
    <t>ІНФОРМАЦІЯ</t>
  </si>
  <si>
    <t>щодо виконання Програми соціально-економічного та культурного розвитку</t>
  </si>
  <si>
    <t>№ пп</t>
  </si>
  <si>
    <t>КФК</t>
  </si>
  <si>
    <t>Перелік об'єктів</t>
  </si>
  <si>
    <t>БУЧАНСЬКА МІСЬКА РАДА</t>
  </si>
  <si>
    <t>Передача із ЗФ до СФ</t>
  </si>
  <si>
    <t>З бюджету розвитку</t>
  </si>
  <si>
    <t>КАПІТАЛЬНИЙ РЕМОНТ ЖИТЛОВОГО ФОНДУ</t>
  </si>
  <si>
    <t>Разом по розділу "КАПІТАЛЬНИЙ РЕМОНТ ЖИТЛОВОГО ФОНДУ"</t>
  </si>
  <si>
    <t>БЛАГОУСТРІЙ</t>
  </si>
  <si>
    <t>Благоустрій міст, селищ</t>
  </si>
  <si>
    <t>з бюджету розвитку</t>
  </si>
  <si>
    <t>Послуги в рослинництві</t>
  </si>
  <si>
    <t>Придбання секцій огорожі, зупинки автобусні металеві</t>
  </si>
  <si>
    <t>Придбання дитячого майданчика</t>
  </si>
  <si>
    <t>Разом по розділу "БЛАГОУСТРІЙ"</t>
  </si>
  <si>
    <t>КАПІТАЛЬНІ ВКЛАДЕННЯ</t>
  </si>
  <si>
    <t>Поповнення маиеріально-технічної бази поліклініки</t>
  </si>
  <si>
    <t>ЗЕМЛЕУСТРІЙ</t>
  </si>
  <si>
    <t xml:space="preserve">Проведення експертної грошової оцінки земельних ділянок комунальної власності по м.Буча </t>
  </si>
  <si>
    <t>Разом по розділу "ЗЕМЛЕУСТРІЙ"</t>
  </si>
  <si>
    <t>Разом по розділу "РЕМОНТ ТА УТРИМАННЯ ДОРІГ"</t>
  </si>
  <si>
    <t>Разом по розділу "Внески органів місцевого самоврядування у статутний капітал КП "Бучанське УЖКГ""</t>
  </si>
  <si>
    <t>Разом по розділу "Інші субвенції"</t>
  </si>
  <si>
    <t xml:space="preserve">ОХОРОНА НАВКОЛИШНЬОГО ПРИРОДНОГО СЕРЕДОВИЩА </t>
  </si>
  <si>
    <t>Разом по розділу "ОХОРОНА НАВКОЛИШНЬОГО ПРИРОДНОГО СЕРЕДОВИЩА"</t>
  </si>
  <si>
    <t>ВСЬОГО видатків</t>
  </si>
  <si>
    <t>КЕКВ</t>
  </si>
  <si>
    <t>Будівництво гімназії на 14 класів по вул. Вишнева в м.Буча Київської області (співфінансування)</t>
  </si>
  <si>
    <t>010116</t>
  </si>
  <si>
    <t>Капітальні видатки</t>
  </si>
  <si>
    <t>Проектно-вишукувальні роботи по реконструкції житлового будинку по  вул. Тарасівська,6 в м.Буча Київської області (утеплення фасадів та заміна покриття даху)</t>
  </si>
  <si>
    <t>Проектно-вишукувальні роботи по реконструкції житлового будинку по  вул. Тарасівська,8 в м.Буча Київської області (утеплення фасадів та заміна покриття даху)</t>
  </si>
  <si>
    <t>Проектно-вишукувальні роботи по реконструкції житлового будинку по  вул. Тарасівська,10 в м.Буча Київської області (утеплення фасадів та заміна покриття даху)</t>
  </si>
  <si>
    <t>Капітальний ремонт покрівлі 9-поверхового житлового будинку по вул. Вокзальна,101 в м.Буча Київської області</t>
  </si>
  <si>
    <t>Здійснення технічного нагляду за проведенням робіт по капітальному ремонту покрівлі 9-поверхового житлового будинку по вул. Вокзальна,101 в м.Буча Київської області</t>
  </si>
  <si>
    <t>Роботи з розроблення проектної документації "Реконструкція перехрестя вул. Вокзальна, вул. Чкалова та вул. Інститутська в м.Буча Київської області</t>
  </si>
  <si>
    <t>Роботи з розроблення проектної документації "Реконструкція бульвару Б.Хмельницького та вул. Енергетиків в м.Буча Київської області</t>
  </si>
  <si>
    <t>Роботи з розроблення проектної документації "Капітальний ремонт дороги по вул. Мельниківській (від вул. Вокзальної до садиби №28 по вул.Мельниківській в м.Буча Київської області</t>
  </si>
  <si>
    <t>Проектно-вишукувальні роботи по капітальному ремонту гуртожитку по вул. Склозаводській,1 в м.Буча Київської області (2 черга)</t>
  </si>
  <si>
    <t>Капітальний ремонт гуртожитку по вул. Кірова,90 в м.Буча Київської області</t>
  </si>
  <si>
    <t>капітальний ремонт  гуртожитку по вул. Склозаводській,1 в м.Буча Київської області (2 черга)</t>
  </si>
  <si>
    <t>реконструкція житлового будинку по  вул. Тарасівська,6 в м.Буча Київської області (утеплення фасадів та заміна покриття даху)</t>
  </si>
  <si>
    <t>Реконструкція житлового будинку по  вул. Тарасівська,8 в м.Буча Київської області (утеплення фасадів та заміна покриття даху)</t>
  </si>
  <si>
    <t>Реконструкція житлового будинку по  вул. Тарасівська,10 в м.Буча Київської області (утеплення фасадів та заміна покриття даху)</t>
  </si>
  <si>
    <t xml:space="preserve">Реконструкція житлового будинку по вул. Києво-Мироцька,104-Б в м.Буча Київської обасті (утеплення фасадів та заміна покриття даху) І черга </t>
  </si>
  <si>
    <t>Реконструкція житлового фонду м.Буча  - утеплення фасадів та заміна покриття даху багатоповерхових житлових будинків. Житловий будинок по вул. Водопровідній,60 (коригування робочого проекту)</t>
  </si>
  <si>
    <t>Реконструкція житлового фонду м.Буча  - утеплення фасадів та заміна покриття даху багатоповерхових житлових будинків. Житловий будинок по вул. Водопровідній,40 (коригування робочого проекту)</t>
  </si>
  <si>
    <t>Реконструкція житлового фонду м.Буча  - утеплення фасадів та заміна покриття даху багатоповерхових житлових будинків. Житловий будинок по вул. Вишневецького,31</t>
  </si>
  <si>
    <t>капітальний ремонт  гуртожитку по вул. Склозаводській,1 в м.Буча Київської області (1 черга)</t>
  </si>
  <si>
    <t>Здійснення технічного нагляду за проведенням робіт по капітальному ремонту  гуртожитку по вул. Склозаводській,1 в м.Буча Київської області (2 черга)</t>
  </si>
  <si>
    <t>здійснення технічного нагляду за проведенням робіт з реконструкції житлового будинку по  вул. Тарасівська,6 в м.Буча Київської області (утеплення фасадів та заміна покриття даху)</t>
  </si>
  <si>
    <t>Здійснення технічного нагляду за проведенням робіт з реконструкції житлового будинку по  вул. Тарасівська,8 в м.Буча Київської області (утеплення фасадів та заміна покриття даху)</t>
  </si>
  <si>
    <t>Здійснення технічного нагляду за проведенням робіт з реконструкції житлового будинку по  вул. Тарасівська,10 в м.Буча Київської області (утеплення фасадів та заміна покриття даху)</t>
  </si>
  <si>
    <t xml:space="preserve">Здійснення технічного нагляду за проведенням робіт по реконструкції житлового будинку по вул. Києво-Мироцька,104-Б в м.Буча Київської обасті (утеплення фасадів та заміна покриття даху) І черга </t>
  </si>
  <si>
    <t xml:space="preserve">Реконструкція житлового будинку по вул. Києво-Мироцька,104-Б в м.Буча Київської області (утеплення фасадів та заміна покриття даху) ІІ черга  </t>
  </si>
  <si>
    <t xml:space="preserve">проектно-вишукувальні роботи по будівництву спортивного блоку в комплексі з будівлями загальноосвітньої школи №2 по вул. Шевченка,14 в м.Буча Київської області (коригування кошторисної документації)  </t>
  </si>
  <si>
    <t>капітальний ремонт тротуару по вул. Тарасівській в м.Буча Київської області</t>
  </si>
  <si>
    <t xml:space="preserve">здійснення технічного нагляду за проведенням робіт з капітального ремонту  тротуару по вул. Тарасівській в м.Буча Київської області </t>
  </si>
  <si>
    <t xml:space="preserve">Розробка проектної документації по реконструкції вхідної групи міського цвинтаря по вул. Депутатській в м.Буча Київської області </t>
  </si>
  <si>
    <t xml:space="preserve">Розробка проектної документації по капітальному ремонту прибудинкової території будинку по вул. Островського,36 в м.Буча Київської області </t>
  </si>
  <si>
    <t xml:space="preserve">розробка проектної документації по реконструкції житлового фонду по вул. Енергетиків,2 в м.Буча (утеплення фасадів та заміна покриття даху) </t>
  </si>
  <si>
    <t>Проектно-вишукувальні роботи  по реконструкції житлового будинку по вул. Києво-Мироцька,104-Б в м.Буча Київської обасті (утеплення фасадів та заміна покриття даху) (1 черга)</t>
  </si>
  <si>
    <t xml:space="preserve">капітальний ремонт приміщень фтизіатричного кабінету Бучанської міської поліклініки в м.Буча по вул. Шевченка,52 </t>
  </si>
  <si>
    <t>здійснення технічного нагляду за проведенням робіт по капітальному ремонту приміщень фтизіатричного кабінету Бучанської міської поліклініки в м.Буча по вул. Шевченка,52</t>
  </si>
  <si>
    <t>розроблення проектної документації по капітальному ремонту будівлі загальноосвітньої  школи №2 по вул. Шевченка,14 в м.Буча Київської області (утеплення фасадів  та заміна покриття даху)</t>
  </si>
  <si>
    <t xml:space="preserve">проектно-вишукувальні роботи по реконструкції приміщень першого поверху адміністративної будівлі по вул. Енергетиків,12 в м.Буча для облаштування центру надання адміністративних послуг за принципом «Єдиного вікна» </t>
  </si>
  <si>
    <t xml:space="preserve">експертиза проектно-кошторисної документації по реконструкції з добудовою загальноосвітньої школи №1 І-ІІІ ступенів по вул. Малиновського,74 в м.Буча Київської області </t>
  </si>
  <si>
    <t xml:space="preserve">проектно-кошторисна документація по реконструкції дахової покрівлі навчально-виховного комплексу загальноосвітня школа І ступеня – дошкільний навчальний заклад «Берізка» по вул. Яблунська,13 в м.Буча Київської області </t>
  </si>
  <si>
    <t>Реконструкція нежитлового приміщення комунальної власності під архів по бул. Б.Хмельницького, 4, м.Буча, київської області</t>
  </si>
  <si>
    <t>технічний нагляд за роботами з реконструкції нежитлового приміщення комунальної власності під архів по бул. Б.Хмельницького, 4, м.Буча, київської області</t>
  </si>
  <si>
    <t>Капітальний ремонт будівлі ДНЗ №2 "Горобинка"  по вул.Героїв Майдану, 20-а,  в м.Буча, Київської області (утеплення фасадів)</t>
  </si>
  <si>
    <t>Проектно - вишукувальні роботи з капітального ремонту тротуару по вул. Вокзальній від №123 до №143 в м.Буча Київської області</t>
  </si>
  <si>
    <t>Капітальний ремонт тротуару по вул. Вокзальній від №123 до №143 в м.Буча Київської області</t>
  </si>
  <si>
    <t>Технічний нагляд за роботами з капітального ремонту тротуару по вул. Вокзальній від №123 до №143 в м.Буча Київської області</t>
  </si>
  <si>
    <t>Проектно - вишукувальні роботи з капітального ремонту  дороги по вул. Вокзальній (від вул. Чкалова до вул. Лісова) в м.Буча Київської області</t>
  </si>
  <si>
    <t>Капітальний ремонт дороги по вул. Вокзальній (від вул. Чкалова до вул. Лісова) в м.Буча Київської області</t>
  </si>
  <si>
    <t>Технічний нагляд за роботами з капітального ремонту дороги по вул. Вокзальній (від вул. Чкалова до вул. Лісова) в м.Буча Київської області</t>
  </si>
  <si>
    <t xml:space="preserve">Будівництво спортивного блоку в комплексі з будівлями ЗОШ №2 по вул.Шевченка,14 в м.Буча </t>
  </si>
  <si>
    <t>Бібліотеки</t>
  </si>
  <si>
    <t>Капітальний ремонт міської центральної бібліотеки по вул. Енергетиків, 2 в м.Буча Київської області</t>
  </si>
  <si>
    <t>Капітальний ремонт багатоповерхового житлового будинку по вул. Склозаводській,3 в м.Буча Київської області, секція №1</t>
  </si>
  <si>
    <t>Проектно-вишукувальні роботи по капітальному ремонту гуртожитку по вул. Склозаводській,1 в м.Буча Київської області (1 черга)</t>
  </si>
  <si>
    <t xml:space="preserve">капітальний ремонт адміністративного будинку Бучанської міської ради по вул. Енергетиків,12 в м.Буча Київської області (ІІ черга) </t>
  </si>
  <si>
    <t xml:space="preserve">здійснення технічного нагляду за проведенням робіт з капітального ремонту адміністративного будинку Бучанської міської ради по вул. Енергетиків,12 в м.Буча Київської області (ІІ черга) </t>
  </si>
  <si>
    <t xml:space="preserve">проектно-вишукувальні роботи по реконструкції спортивного майданчику загальноосвітньої школи №4 по вул. Енергетиків,2 в м.Буча Київської області </t>
  </si>
  <si>
    <t xml:space="preserve">здійснення технічного нагляду за проведенням робіт по реконструкції житлового будинку по вул. Києво-Мироцька,104-Б в м.Буча Київської області (утеплення фасадів та заміна покриття даху) ІІ черга </t>
  </si>
  <si>
    <t xml:space="preserve">капітальний ремонт дороги  по вул. Островського (від вул. Польова до пров. Жовтневий) в м.Буча Київської області </t>
  </si>
  <si>
    <t>Проектно-вишукувальні роботи по реконструкції (добудови) приміщень початкових класів загальноосвітньої школи І-ІІІ ступенів №3 по вул. Вокзальна,46-А в м.Буча Київської області</t>
  </si>
  <si>
    <t>за рахунок коштів переданих з загального фонду до спеціального:</t>
  </si>
  <si>
    <t>за рахунок коштів бюджету розвитку:</t>
  </si>
  <si>
    <t>Проектні роботи по будівництву берегоукріплення існуючої водойми в районі вул.Паркова в м.Буча Київської області, з метою захисту від підтоплення прилеглих територій</t>
  </si>
  <si>
    <t>Підвищення водозабезпеченості заплавних земель р.Рокач на території м.Буча Київської області</t>
  </si>
  <si>
    <t>Капітальні трансферти органам державного управління інших рівнів (співфінансування 50%), в тому числі на придбання шкільного автобусу</t>
  </si>
  <si>
    <t>Капітальні видатки (Палаци і будинки культури, клуби та інші заклади клубного типу 110204)</t>
  </si>
  <si>
    <t>Капітальні видатки (Інші культурно-освітні заклади та заходи 110502)</t>
  </si>
  <si>
    <t>ВСЬОГО цільовий фонд</t>
  </si>
  <si>
    <t>Разом по розділу "Органи місцевого самоврядування"</t>
  </si>
  <si>
    <t>Разом по розділу  "Капітальні вкладення"</t>
  </si>
  <si>
    <t>ІНШІ СУБВЕНЦІЇ</t>
  </si>
  <si>
    <t>ВСЬОГО ПО БУЧАНСЬКІЙ   МІСЬКІЙ РАДІ</t>
  </si>
  <si>
    <t>БУЧАНСЬКА МІСЬКА ПОЛІКЛІНІКА</t>
  </si>
  <si>
    <t>ВСЬОГО "Бучанська міська поліклініка"</t>
  </si>
  <si>
    <t>ЦІЛЬОВИЙ ФОНД</t>
  </si>
  <si>
    <t>Придбання саджанців дерев</t>
  </si>
  <si>
    <t>Придбання саджанців квітів</t>
  </si>
  <si>
    <t>Капітальні видатки (придбання обладнання)</t>
  </si>
  <si>
    <t>ВІДДІЛ КУЛЬТУРИ ТА СПОРТУ БМР</t>
  </si>
  <si>
    <t>ВСЬОГО "Відділ культури та спорту БМР"</t>
  </si>
  <si>
    <t>ВІДДІЛ ОСВІТИ БМР</t>
  </si>
  <si>
    <t>ВСЬОГО "Відділ освіти БМР"</t>
  </si>
  <si>
    <t>РАЗОМ ПО БЮДЖЕТУ РОЗВИТКУ</t>
  </si>
  <si>
    <t>БУДІВНИЦТВО, РЕКОНСТРУКЦІЯ, РЕМОНТ ТА УТРИМАННЯ АВТОМОБІЛЬНИХ ДОРІГ</t>
  </si>
  <si>
    <t>ОРГАНИ МІСЦЕВОГО САМОВРЯДУВАННЯ</t>
  </si>
  <si>
    <t>План на 2016 рік, (тис.грн.)</t>
  </si>
  <si>
    <t>в т.ч.за рахунок коштів переданих з загального фонду до спеціального</t>
  </si>
  <si>
    <t xml:space="preserve">                до рішення сесії Бучанської</t>
  </si>
  <si>
    <t>міської ради  VII скликання</t>
  </si>
  <si>
    <t>Факт за  2016р. (тис.грн.)</t>
  </si>
  <si>
    <t>Капітальні видатки (придбання комп`ютерної техніки та інш.)</t>
  </si>
  <si>
    <t>Капітальний ремонт покрівлі житлового будинку по вул. Садова. 7-б в м.Буча Київської області</t>
  </si>
  <si>
    <t>Капітальний ремонт покрівлі житлового будинку по вул. Центральна, 33-а  в м.Буча Київської області</t>
  </si>
  <si>
    <t>Капітальний ремонт покрівлі житлового будинку по вул. Склозаводська, 3 (1 секція, по осях 2-3)  в м.Буча Київської області</t>
  </si>
  <si>
    <t>Здійснення технічного нагляду за проведенням робіт з капітального ремонту покрівлі житлового будинку по вул. Склозаводська, 3 (1 секція, по осях 2-3)  в м.Буча Київської області</t>
  </si>
  <si>
    <t>Капітальний ремонт покрівлі житлового будинку по вул. Героїв Майдану, 17  в м.Буча Київської області</t>
  </si>
  <si>
    <t>Здійснення технічного нагляду за проведенням робіт з капітального ремонту покрівлі житлового будинку по вул. Героїв Майдану, 17  в м.Буча Київської області</t>
  </si>
  <si>
    <t>Капітальний ремонт покрівлі житлового будинку по вул. Склозаводська, 3 (2 секція, по осях 4-5)  в м.Буча Київської області</t>
  </si>
  <si>
    <t>Здійснення технічного нагляду за проведенням робіт з капітального ремонту  покрівлі житлового будинку по вул. Склозаводська, 3 (2 секція, по осях 4-5)  в м.Буча Київської області</t>
  </si>
  <si>
    <t>Капітальний ремонт житлового будинку по вул. Енергетиків, 1  в м.Буча Київської області (утеплення фасадів)</t>
  </si>
  <si>
    <t>Капітальний ремонт покрівлі житлового будинку по вул. Нове Шосе, 13 (по осям 3-4) в м.Буча Київської області</t>
  </si>
  <si>
    <t>Здійснення технічного нагляду за проведенням робіт з капітального ремонту покрівлі житлового будинку по вул. Нове Шосе, 13 (по осям 3-4) в м.Буча Київської області</t>
  </si>
  <si>
    <t>Здійснення технічного нагляду за проведенням робіт з капітального ремонту  житлового будинку по вул. Енергетиків, 1  в м.Буча Київської області (утеплення фасадів)</t>
  </si>
  <si>
    <t>Капітальні трансферти підприємствам  (КП Бучанське УЖКГ)» (капітальний ремонт житлового будинку по вул. Енергетиків,14 (1 черга) в м.Буча Київської області (утеплення фасадів)</t>
  </si>
  <si>
    <t>капітальний ремонт мереж зовнішнього освітлення на території Бучанського міськорго парку в м.Буча  Київської області</t>
  </si>
  <si>
    <t>Капітальні трансферти підприємствам (установам, організаціям) КП Бучанське УЖКГ</t>
  </si>
  <si>
    <t>Капітальний ремнт пішохідної зони Бучанського міського пврку в м.Буча</t>
  </si>
  <si>
    <t>Капітальний ремнт об'єкту благоустрою на перехресті вул. Вокзальної та вул. Пушкінської в м.Буча</t>
  </si>
  <si>
    <t>Проектно - вишукувальні роботи по реконструкції пішохідної зони по вул. Героїв Майдану (від вул. Нове Шосе до вул. Енергетиків) в м.Буча</t>
  </si>
  <si>
    <t>Капітальний ремонт тротуарних доріжок по вул. Кірова (від №1 до №21 та від №64 до №90)  в м.Буча</t>
  </si>
  <si>
    <t>Здійснення технічного нагляду за виконанням робіт з капітального ремонту тротуарних доріжок по вул. Кірова (від №1 до №21 та від №64 до №90)  в м.Буча</t>
  </si>
  <si>
    <t>Проектно-вишукувальні роботи по реконструкції тротуару по вул. Склозаводська (віж вул. Яблунська до пров. Яблунський) в м.Буча Київської обл</t>
  </si>
  <si>
    <t xml:space="preserve">Проектно-вишукувальні роботи по реконструкції тротуару по вул. Водопровідна (від №2 до №28) в м.Буча Київської області </t>
  </si>
  <si>
    <t xml:space="preserve">Проектно-вишукувальні роботи по реконструкції пішохідної зони між вул. Чкалова (Леха Качінського)  та вул. Вокзальна в м.Буча Київської області </t>
  </si>
  <si>
    <t>Капітальні трансферти підприємствам (КП Бучанське УЖКГ)» (капітальний ремонт мереж зовнішнього освітлення комунальної власності в межах вул. Нове шосе та вул. Києво-Мироцької в м.Буча Київської області  на суму +121778,00 грн;  огородження скейт парку в м.Буча Київської області на суму +185192,00 грн)</t>
  </si>
  <si>
    <t>Проектно - вишукувальні роботи по реконструкції двох спортивних майданчиків на території ЗОШ №1 в м.Буча</t>
  </si>
  <si>
    <t>Реконструкція двох спортивних майданчиків на території ЗОШ №1 в м.Буча</t>
  </si>
  <si>
    <t>Здійснення технічного нагляду за проведенням робіт по реконструкції двох спортивних майданчиків на території ЗОШ №1 в м.Буча</t>
  </si>
  <si>
    <t>Реконструкція спортивного майданчику ЗОШ №4 по вул. Енергетиків, 2 в м.Буча</t>
  </si>
  <si>
    <t>Реконструкція вбудованих нежитлових приміщень під архів у житловому будинку по бул. Б.Хмельницького, 4 в м.Буча – монтажні роботи протипожежного призначення</t>
  </si>
  <si>
    <t>Реконструкція вбудованих нежитлових приміщень під архів у житловому будинку по бул. Б.Хмельницького, 4 в м.Буча– монтажні роботи охоронної системи</t>
  </si>
  <si>
    <t>Реконструкція вбудованих нежитлових приміщень під архів у житловому будинку по бул. Б.Хмельницького, 4 в м.Буча – монтажні роботи системи відеонагляду)</t>
  </si>
  <si>
    <t>Капітальний ремонт дороги комунальної власності по вул. Тарасівській в м.Буча Київської області</t>
  </si>
  <si>
    <t>Здійснення технічного нагляду за проведенням робіт по капітальному  ремонту дороги комунальної власності по вул. Тарасівській в м.Буча Київської області</t>
  </si>
  <si>
    <t xml:space="preserve">Внески органів місцевого самоврядування у статутний капітал суб`єктів  підприємницької діяльності </t>
  </si>
  <si>
    <t>Капітальні трансферти КП "ЦТІ та ДР" БМР</t>
  </si>
  <si>
    <t xml:space="preserve"> Капітальні трансферти КП "Бучанське УЖКГ"  (180409)</t>
  </si>
  <si>
    <t>Видатки на впровадження засобів обліку витрат та регулювання споживання води та теплової енергії</t>
  </si>
  <si>
    <t>розроблення проектної документації "Реконструкція – технічне переоснащення теплових пунктів з встановленням вузлів обліку теплової енергії (20 вузлів)  в  житлових  будинках  комунальної  власності м. Буча  Київської  області"</t>
  </si>
  <si>
    <t>Реконструкція – технічне переоснащення теплових пунктів з встановленням вузлів обліку теплової енергії (20 вузлів)  в  житлових  будинках  комунальної  власності м. Буча  Київської  області</t>
  </si>
  <si>
    <t>Разом по розділу "Видатки на впровадження засобів обліку витрат та регулювання споживання води та теплової енергії"</t>
  </si>
  <si>
    <t xml:space="preserve">експертиза кошторисної документації «Підвищення водозабезпеченості заплавних земель р.Рокач на території м.Буча Київської області»  (1черга) </t>
  </si>
  <si>
    <t xml:space="preserve">експертиза кошторисної документації «Підвищення водозабезпеченості заплавних земель р.Рокач на території м.Буча Київської області» (2 черга) на суму </t>
  </si>
  <si>
    <t>Капітальні  трансферти органам державного управління інших рівнів (співфінансування 10%),  в тому числі на:капітальний ремонт будівлі амбулаторії загальної практики сісейної медицини по вул. Склозаводській,7 в м.Буча Київської області (утеплення фасадів т</t>
  </si>
  <si>
    <t>Субвенція іншим бюджетам на виконання інвестиційних проектів</t>
  </si>
  <si>
    <t>Разом по роздулу"Субвенція іншим бюджетам на виконання інвестиційних проектів"</t>
  </si>
  <si>
    <t>Капітальні видатки за рахунок субвенції на придбання підручників</t>
  </si>
  <si>
    <t>капітальний ремонт приміщень будівлі ЗОШ №3 (за рахунок залишку коштів на початок року освітньої субвенції)</t>
  </si>
  <si>
    <t>капітальний ремонт приміщень будівлі ЗОШ №5 (за рахунок залишку коштів на початок року освітньої субвенції)</t>
  </si>
  <si>
    <t xml:space="preserve">капітальний ремонт будівлі фтизіатричного кабінету Бучанської міської поліклініки в м.Буча по вул. Шевченка,52 </t>
  </si>
  <si>
    <t>здійснення технічного нагляду за проведенням робіт по капітальному ремонту будівлі фтизіатричного кабінету Бучанської міської поліклініки в м.Буча по вул. Шевченка,52</t>
  </si>
  <si>
    <t>капітальний ремонт внутрішніх інженерних комунікацій будівлі амбулаторії загальної практики -  сімейної медицини по вул. Склозаводській,7 в м.Буча Київської області</t>
  </si>
  <si>
    <t>капітальний ремонт приміщень будівлі амбулаторії загальної практики -  сімейної медицини по вул. Склозаводській,7 в м.Буча Київської області</t>
  </si>
  <si>
    <t>Здійснення технічного нагляду за проведенням робіт з капітального ремонту приміщень будівлі амбулаторії загальної практики -  сімейної медицини по вул. Склозаводській,7 в м.Буча Київської області</t>
  </si>
  <si>
    <t>Здійснення технічного нагляду за проведенням робіт з капітального ремонту  внутрішніх інженерних комунікацій будівлі амбулаторії загальної практики -  сімейної медицини по вул. Склозаводській,7 в м.Буча Київської області</t>
  </si>
  <si>
    <t xml:space="preserve">           Додаток 1</t>
  </si>
  <si>
    <t>міста Буча за  2016 рік.</t>
  </si>
  <si>
    <t>від " 23 " лютого 2017 року №1109-25-VII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</si>
</sst>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22]d\ mmmm\ yyyy&quot; р.&quot;"/>
    <numFmt numFmtId="174" formatCode="[$-FC19]d\ mmmm\ yyyy\ &quot;г.&quot;"/>
    <numFmt numFmtId="175" formatCode="0.000"/>
    <numFmt numFmtId="176" formatCode="0.000000000"/>
    <numFmt numFmtId="177" formatCode="0.00000"/>
    <numFmt numFmtId="178" formatCode="0.0000"/>
    <numFmt numFmtId="179" formatCode="0.0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_-* #,##0.0\ _₽_-;\-* #,##0.0\ _₽_-;_-* &quot;-&quot;?\ _₽_-;_-@_-"/>
    <numFmt numFmtId="187" formatCode="#,##0.00000"/>
    <numFmt numFmtId="188" formatCode="#,##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justify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185" fontId="30" fillId="0" borderId="0" xfId="0" applyNumberFormat="1" applyFont="1" applyFill="1" applyAlignment="1">
      <alignment horizontal="right" indent="3"/>
    </xf>
    <xf numFmtId="185" fontId="30" fillId="0" borderId="0" xfId="0" applyNumberFormat="1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85" fontId="10" fillId="0" borderId="0" xfId="0" applyNumberFormat="1" applyFont="1" applyFill="1" applyAlignment="1">
      <alignment horizontal="right" wrapText="1" indent="2"/>
    </xf>
    <xf numFmtId="185" fontId="10" fillId="0" borderId="0" xfId="0" applyNumberFormat="1" applyFont="1" applyFill="1" applyBorder="1" applyAlignment="1">
      <alignment horizontal="right" indent="2"/>
    </xf>
    <xf numFmtId="185" fontId="10" fillId="0" borderId="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5" fontId="34" fillId="0" borderId="10" xfId="0" applyNumberFormat="1" applyFont="1" applyFill="1" applyBorder="1" applyAlignment="1">
      <alignment horizontal="right" vertical="center" wrapText="1" indent="2"/>
    </xf>
    <xf numFmtId="0" fontId="2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shrinkToFit="1"/>
    </xf>
    <xf numFmtId="185" fontId="30" fillId="0" borderId="1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shrinkToFit="1"/>
    </xf>
    <xf numFmtId="185" fontId="9" fillId="0" borderId="10" xfId="0" applyNumberFormat="1" applyFont="1" applyFill="1" applyBorder="1" applyAlignment="1">
      <alignment horizontal="right" vertical="center" indent="2"/>
    </xf>
    <xf numFmtId="0" fontId="28" fillId="0" borderId="0" xfId="0" applyFont="1" applyFill="1" applyAlignment="1">
      <alignment vertical="justify"/>
    </xf>
    <xf numFmtId="0" fontId="2" fillId="0" borderId="0" xfId="0" applyFont="1" applyAlignment="1">
      <alignment vertical="justify"/>
    </xf>
    <xf numFmtId="185" fontId="9" fillId="0" borderId="10" xfId="0" applyNumberFormat="1" applyFont="1" applyFill="1" applyBorder="1" applyAlignment="1">
      <alignment vertical="center"/>
    </xf>
    <xf numFmtId="185" fontId="30" fillId="0" borderId="10" xfId="0" applyNumberFormat="1" applyFont="1" applyFill="1" applyBorder="1" applyAlignment="1">
      <alignment horizontal="right" vertical="center" wrapText="1" indent="2"/>
    </xf>
    <xf numFmtId="0" fontId="3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right" vertical="center" wrapText="1" indent="2"/>
    </xf>
    <xf numFmtId="0" fontId="1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vertical="center" wrapText="1"/>
    </xf>
    <xf numFmtId="185" fontId="10" fillId="24" borderId="10" xfId="0" applyNumberFormat="1" applyFont="1" applyFill="1" applyBorder="1" applyAlignment="1">
      <alignment horizontal="right" vertical="center" indent="2"/>
    </xf>
    <xf numFmtId="185" fontId="10" fillId="0" borderId="10" xfId="0" applyNumberFormat="1" applyFont="1" applyFill="1" applyBorder="1" applyAlignment="1">
      <alignment horizontal="right" vertical="center"/>
    </xf>
    <xf numFmtId="0" fontId="2" fillId="24" borderId="0" xfId="0" applyFont="1" applyFill="1" applyAlignment="1">
      <alignment vertical="justify"/>
    </xf>
    <xf numFmtId="185" fontId="9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85" fontId="10" fillId="0" borderId="0" xfId="0" applyNumberFormat="1" applyFont="1" applyAlignment="1">
      <alignment horizontal="right" indent="2"/>
    </xf>
    <xf numFmtId="185" fontId="10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185" fontId="10" fillId="0" borderId="10" xfId="0" applyNumberFormat="1" applyFont="1" applyFill="1" applyBorder="1" applyAlignment="1">
      <alignment horizontal="right" vertical="center" wrapText="1" shrinkToFit="1"/>
    </xf>
    <xf numFmtId="0" fontId="35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1" fillId="0" borderId="10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right" vertical="center" wrapText="1"/>
    </xf>
    <xf numFmtId="185" fontId="10" fillId="0" borderId="10" xfId="0" applyNumberFormat="1" applyFont="1" applyBorder="1" applyAlignment="1">
      <alignment horizontal="right" vertical="center" wrapText="1" shrinkToFit="1"/>
    </xf>
    <xf numFmtId="185" fontId="10" fillId="0" borderId="10" xfId="0" applyNumberFormat="1" applyFont="1" applyFill="1" applyBorder="1" applyAlignment="1">
      <alignment vertical="center" wrapText="1" shrinkToFit="1"/>
    </xf>
    <xf numFmtId="185" fontId="30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vertical="center"/>
    </xf>
    <xf numFmtId="185" fontId="5" fillId="3" borderId="10" xfId="0" applyNumberFormat="1" applyFont="1" applyFill="1" applyBorder="1" applyAlignment="1">
      <alignment vertical="center"/>
    </xf>
    <xf numFmtId="185" fontId="34" fillId="3" borderId="10" xfId="0" applyNumberFormat="1" applyFont="1" applyFill="1" applyBorder="1" applyAlignment="1">
      <alignment vertical="center" wrapText="1"/>
    </xf>
    <xf numFmtId="172" fontId="10" fillId="0" borderId="11" xfId="0" applyNumberFormat="1" applyFont="1" applyFill="1" applyBorder="1" applyAlignment="1">
      <alignment vertical="center"/>
    </xf>
    <xf numFmtId="185" fontId="34" fillId="0" borderId="10" xfId="0" applyNumberFormat="1" applyFont="1" applyFill="1" applyBorder="1" applyAlignment="1">
      <alignment horizontal="right" vertical="center" wrapText="1"/>
    </xf>
    <xf numFmtId="172" fontId="10" fillId="0" borderId="10" xfId="0" applyNumberFormat="1" applyFont="1" applyFill="1" applyBorder="1" applyAlignment="1">
      <alignment horizontal="right" vertical="center"/>
    </xf>
    <xf numFmtId="0" fontId="31" fillId="3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85" fontId="10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wrapText="1"/>
    </xf>
    <xf numFmtId="185" fontId="5" fillId="3" borderId="10" xfId="0" applyNumberFormat="1" applyFont="1" applyFill="1" applyBorder="1" applyAlignment="1">
      <alignment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185" fontId="10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172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 shrinkToFit="1"/>
    </xf>
    <xf numFmtId="0" fontId="34" fillId="0" borderId="11" xfId="0" applyFont="1" applyFill="1" applyBorder="1" applyAlignment="1">
      <alignment horizontal="center" vertical="center" wrapText="1"/>
    </xf>
    <xf numFmtId="185" fontId="5" fillId="3" borderId="10" xfId="0" applyNumberFormat="1" applyFont="1" applyFill="1" applyBorder="1" applyAlignment="1">
      <alignment vertical="center"/>
    </xf>
    <xf numFmtId="185" fontId="31" fillId="22" borderId="10" xfId="0" applyNumberFormat="1" applyFont="1" applyFill="1" applyBorder="1" applyAlignment="1">
      <alignment vertical="center" wrapText="1"/>
    </xf>
    <xf numFmtId="185" fontId="34" fillId="22" borderId="10" xfId="0" applyNumberFormat="1" applyFont="1" applyFill="1" applyBorder="1" applyAlignment="1">
      <alignment vertical="center" wrapText="1"/>
    </xf>
    <xf numFmtId="185" fontId="5" fillId="25" borderId="10" xfId="0" applyNumberFormat="1" applyFont="1" applyFill="1" applyBorder="1" applyAlignment="1">
      <alignment vertical="center"/>
    </xf>
    <xf numFmtId="185" fontId="34" fillId="25" borderId="10" xfId="0" applyNumberFormat="1" applyFont="1" applyFill="1" applyBorder="1" applyAlignment="1">
      <alignment vertical="center" wrapText="1"/>
    </xf>
    <xf numFmtId="0" fontId="31" fillId="25" borderId="10" xfId="0" applyFont="1" applyFill="1" applyBorder="1" applyAlignment="1">
      <alignment horizontal="center" vertical="center" wrapText="1"/>
    </xf>
    <xf numFmtId="185" fontId="36" fillId="25" borderId="10" xfId="0" applyNumberFormat="1" applyFont="1" applyFill="1" applyBorder="1" applyAlignment="1">
      <alignment horizontal="right" vertical="center" wrapText="1" indent="2"/>
    </xf>
    <xf numFmtId="0" fontId="9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left" vertical="center" wrapText="1"/>
    </xf>
    <xf numFmtId="185" fontId="9" fillId="25" borderId="10" xfId="0" applyNumberFormat="1" applyFont="1" applyFill="1" applyBorder="1" applyAlignment="1">
      <alignment horizontal="right" vertical="center" indent="2"/>
    </xf>
    <xf numFmtId="185" fontId="9" fillId="25" borderId="10" xfId="0" applyNumberFormat="1" applyFont="1" applyFill="1" applyBorder="1" applyAlignment="1">
      <alignment vertical="center"/>
    </xf>
    <xf numFmtId="185" fontId="34" fillId="25" borderId="10" xfId="0" applyNumberFormat="1" applyFont="1" applyFill="1" applyBorder="1" applyAlignment="1">
      <alignment horizontal="right" vertical="center" wrapText="1" indent="1"/>
    </xf>
    <xf numFmtId="0" fontId="31" fillId="3" borderId="13" xfId="0" applyFont="1" applyFill="1" applyBorder="1" applyAlignment="1">
      <alignment horizontal="center" vertical="center" wrapText="1"/>
    </xf>
    <xf numFmtId="172" fontId="5" fillId="3" borderId="11" xfId="0" applyNumberFormat="1" applyFont="1" applyFill="1" applyBorder="1" applyAlignment="1">
      <alignment vertical="center"/>
    </xf>
    <xf numFmtId="185" fontId="5" fillId="25" borderId="10" xfId="0" applyNumberFormat="1" applyFont="1" applyFill="1" applyBorder="1" applyAlignment="1">
      <alignment vertical="center" wrapText="1"/>
    </xf>
    <xf numFmtId="185" fontId="5" fillId="25" borderId="10" xfId="0" applyNumberFormat="1" applyFont="1" applyFill="1" applyBorder="1" applyAlignment="1">
      <alignment vertical="center" wrapText="1"/>
    </xf>
    <xf numFmtId="185" fontId="5" fillId="22" borderId="10" xfId="0" applyNumberFormat="1" applyFont="1" applyFill="1" applyBorder="1" applyAlignment="1">
      <alignment vertical="center"/>
    </xf>
    <xf numFmtId="185" fontId="3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85" fontId="31" fillId="0" borderId="10" xfId="0" applyNumberFormat="1" applyFont="1" applyFill="1" applyBorder="1" applyAlignment="1">
      <alignment horizontal="right" vertical="center"/>
    </xf>
    <xf numFmtId="185" fontId="5" fillId="0" borderId="10" xfId="0" applyNumberFormat="1" applyFont="1" applyFill="1" applyBorder="1" applyAlignment="1">
      <alignment vertical="center" wrapText="1" shrinkToFit="1"/>
    </xf>
    <xf numFmtId="172" fontId="5" fillId="0" borderId="11" xfId="0" applyNumberFormat="1" applyFont="1" applyFill="1" applyBorder="1" applyAlignment="1">
      <alignment vertical="center"/>
    </xf>
    <xf numFmtId="185" fontId="31" fillId="0" borderId="10" xfId="0" applyNumberFormat="1" applyFont="1" applyFill="1" applyBorder="1" applyAlignment="1">
      <alignment horizontal="right"/>
    </xf>
    <xf numFmtId="185" fontId="5" fillId="0" borderId="10" xfId="0" applyNumberFormat="1" applyFont="1" applyFill="1" applyBorder="1" applyAlignment="1">
      <alignment horizontal="right" vertical="center" wrapText="1" shrinkToFit="1"/>
    </xf>
    <xf numFmtId="185" fontId="34" fillId="0" borderId="10" xfId="0" applyNumberFormat="1" applyFont="1" applyFill="1" applyBorder="1" applyAlignment="1">
      <alignment vertical="center" wrapText="1"/>
    </xf>
    <xf numFmtId="185" fontId="31" fillId="0" borderId="10" xfId="0" applyNumberFormat="1" applyFont="1" applyFill="1" applyBorder="1" applyAlignment="1">
      <alignment horizontal="right" vertical="center" wrapText="1"/>
    </xf>
    <xf numFmtId="185" fontId="8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vertical="center" wrapText="1"/>
    </xf>
    <xf numFmtId="172" fontId="34" fillId="0" borderId="10" xfId="0" applyNumberFormat="1" applyFont="1" applyFill="1" applyBorder="1" applyAlignment="1">
      <alignment horizontal="right" vertical="center" wrapText="1"/>
    </xf>
    <xf numFmtId="0" fontId="35" fillId="22" borderId="14" xfId="0" applyFont="1" applyFill="1" applyBorder="1" applyAlignment="1">
      <alignment horizontal="center" vertical="center" wrapText="1"/>
    </xf>
    <xf numFmtId="0" fontId="35" fillId="22" borderId="13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4" fontId="10" fillId="0" borderId="10" xfId="0" applyNumberFormat="1" applyFont="1" applyFill="1" applyBorder="1" applyAlignment="1">
      <alignment horizontal="right" vertical="justify"/>
    </xf>
    <xf numFmtId="0" fontId="29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justify"/>
    </xf>
    <xf numFmtId="172" fontId="10" fillId="0" borderId="10" xfId="0" applyNumberFormat="1" applyFont="1" applyFill="1" applyBorder="1" applyAlignment="1">
      <alignment wrapText="1"/>
    </xf>
    <xf numFmtId="185" fontId="10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vertical="center" wrapText="1"/>
    </xf>
    <xf numFmtId="172" fontId="31" fillId="0" borderId="10" xfId="0" applyNumberFormat="1" applyFont="1" applyFill="1" applyBorder="1" applyAlignment="1">
      <alignment horizontal="right" vertical="center" wrapText="1"/>
    </xf>
    <xf numFmtId="172" fontId="10" fillId="0" borderId="10" xfId="0" applyNumberFormat="1" applyFont="1" applyFill="1" applyBorder="1" applyAlignment="1">
      <alignment horizontal="right" wrapText="1"/>
    </xf>
    <xf numFmtId="172" fontId="8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vertical="justify"/>
    </xf>
    <xf numFmtId="0" fontId="10" fillId="0" borderId="10" xfId="0" applyFont="1" applyFill="1" applyBorder="1" applyAlignment="1">
      <alignment horizontal="right" vertical="justify"/>
    </xf>
    <xf numFmtId="172" fontId="2" fillId="0" borderId="11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right" wrapText="1"/>
    </xf>
    <xf numFmtId="172" fontId="2" fillId="0" borderId="11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185" fontId="0" fillId="0" borderId="10" xfId="0" applyNumberForma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85" fontId="10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right"/>
    </xf>
    <xf numFmtId="0" fontId="3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justify"/>
    </xf>
    <xf numFmtId="0" fontId="30" fillId="0" borderId="10" xfId="0" applyFont="1" applyFill="1" applyBorder="1" applyAlignment="1">
      <alignment horizontal="center" vertical="justify"/>
    </xf>
    <xf numFmtId="0" fontId="30" fillId="0" borderId="10" xfId="0" applyFont="1" applyFill="1" applyBorder="1" applyAlignment="1">
      <alignment horizontal="center" vertical="justify" wrapText="1"/>
    </xf>
    <xf numFmtId="0" fontId="4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3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 indent="2"/>
    </xf>
    <xf numFmtId="0" fontId="38" fillId="0" borderId="10" xfId="0" applyFont="1" applyBorder="1" applyAlignment="1">
      <alignment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A1">
      <selection activeCell="A5" sqref="A5"/>
    </sheetView>
  </sheetViews>
  <sheetFormatPr defaultColWidth="9.00390625" defaultRowHeight="12.75" customHeight="1"/>
  <cols>
    <col min="1" max="1" width="6.875" style="28" customWidth="1"/>
    <col min="2" max="2" width="13.375" style="75" hidden="1" customWidth="1"/>
    <col min="3" max="3" width="8.125" style="75" hidden="1" customWidth="1"/>
    <col min="4" max="4" width="93.875" style="75" customWidth="1"/>
    <col min="5" max="5" width="12.875" style="30" customWidth="1"/>
    <col min="6" max="6" width="11.00390625" style="73" customWidth="1"/>
    <col min="7" max="7" width="10.375" style="74" customWidth="1"/>
    <col min="8" max="16384" width="9.125" style="22" customWidth="1"/>
  </cols>
  <sheetData>
    <row r="1" spans="1:7" ht="17.25" customHeight="1">
      <c r="A1" s="200" t="s">
        <v>202</v>
      </c>
      <c r="B1" s="200"/>
      <c r="C1" s="200"/>
      <c r="D1" s="200"/>
      <c r="E1" s="200"/>
      <c r="F1" s="200"/>
      <c r="G1" s="200"/>
    </row>
    <row r="2" spans="1:7" ht="18.75">
      <c r="A2" s="201" t="s">
        <v>144</v>
      </c>
      <c r="B2" s="201"/>
      <c r="C2" s="201"/>
      <c r="D2" s="201"/>
      <c r="E2" s="201"/>
      <c r="F2" s="201"/>
      <c r="G2" s="201"/>
    </row>
    <row r="3" spans="1:7" ht="18.75">
      <c r="A3" s="201" t="s">
        <v>145</v>
      </c>
      <c r="B3" s="201"/>
      <c r="C3" s="201"/>
      <c r="D3" s="201"/>
      <c r="E3" s="201"/>
      <c r="F3" s="201"/>
      <c r="G3" s="201"/>
    </row>
    <row r="4" spans="1:7" ht="15.75" customHeight="1">
      <c r="A4" s="201" t="s">
        <v>204</v>
      </c>
      <c r="B4" s="201"/>
      <c r="C4" s="201"/>
      <c r="D4" s="201"/>
      <c r="E4" s="201"/>
      <c r="F4" s="201"/>
      <c r="G4" s="201"/>
    </row>
    <row r="5" spans="1:7" ht="12.75" customHeight="1">
      <c r="A5" s="23"/>
      <c r="B5" s="24"/>
      <c r="C5" s="24"/>
      <c r="D5" s="25"/>
      <c r="E5" s="26"/>
      <c r="F5" s="26"/>
      <c r="G5" s="27"/>
    </row>
    <row r="6" spans="1:7" ht="25.5" customHeight="1">
      <c r="A6" s="202" t="s">
        <v>27</v>
      </c>
      <c r="B6" s="202"/>
      <c r="C6" s="202"/>
      <c r="D6" s="202"/>
      <c r="E6" s="202"/>
      <c r="F6" s="202"/>
      <c r="G6" s="202"/>
    </row>
    <row r="7" spans="1:7" ht="18" customHeight="1">
      <c r="A7" s="202" t="s">
        <v>28</v>
      </c>
      <c r="B7" s="202"/>
      <c r="C7" s="202"/>
      <c r="D7" s="202"/>
      <c r="E7" s="202"/>
      <c r="F7" s="202"/>
      <c r="G7" s="202"/>
    </row>
    <row r="8" spans="1:7" ht="18.75" customHeight="1">
      <c r="A8" s="202" t="s">
        <v>203</v>
      </c>
      <c r="B8" s="202"/>
      <c r="C8" s="202"/>
      <c r="D8" s="202"/>
      <c r="E8" s="202"/>
      <c r="F8" s="202"/>
      <c r="G8" s="202"/>
    </row>
    <row r="9" spans="2:7" ht="12.75" customHeight="1">
      <c r="B9" s="29"/>
      <c r="C9" s="29"/>
      <c r="D9" s="29"/>
      <c r="F9" s="31"/>
      <c r="G9" s="32"/>
    </row>
    <row r="10" spans="1:7" ht="45">
      <c r="A10" s="34" t="s">
        <v>29</v>
      </c>
      <c r="B10" s="33" t="s">
        <v>30</v>
      </c>
      <c r="C10" s="33" t="s">
        <v>55</v>
      </c>
      <c r="D10" s="33" t="s">
        <v>31</v>
      </c>
      <c r="E10" s="55" t="s">
        <v>142</v>
      </c>
      <c r="F10" s="143" t="s">
        <v>146</v>
      </c>
      <c r="G10" s="143" t="s">
        <v>24</v>
      </c>
    </row>
    <row r="11" spans="1:7" ht="15">
      <c r="A11" s="7">
        <v>1</v>
      </c>
      <c r="B11" s="36">
        <v>1</v>
      </c>
      <c r="C11" s="36"/>
      <c r="D11" s="36">
        <v>2</v>
      </c>
      <c r="E11" s="37">
        <v>3</v>
      </c>
      <c r="F11" s="37">
        <v>4</v>
      </c>
      <c r="G11" s="37">
        <v>5</v>
      </c>
    </row>
    <row r="12" spans="1:7" s="38" customFormat="1" ht="15.75">
      <c r="A12" s="203" t="s">
        <v>32</v>
      </c>
      <c r="B12" s="203"/>
      <c r="C12" s="203"/>
      <c r="D12" s="203"/>
      <c r="E12" s="203"/>
      <c r="F12" s="203"/>
      <c r="G12" s="203"/>
    </row>
    <row r="13" spans="1:7" s="41" customFormat="1" ht="15.75">
      <c r="A13" s="39"/>
      <c r="B13" s="40" t="s">
        <v>57</v>
      </c>
      <c r="C13" s="204" t="s">
        <v>141</v>
      </c>
      <c r="D13" s="205"/>
      <c r="E13" s="205"/>
      <c r="F13" s="205"/>
      <c r="G13" s="206"/>
    </row>
    <row r="14" spans="1:7" s="41" customFormat="1" ht="15.75">
      <c r="A14" s="39"/>
      <c r="B14" s="40"/>
      <c r="C14" s="77"/>
      <c r="D14" s="81" t="s">
        <v>118</v>
      </c>
      <c r="E14" s="145">
        <f>SUM(E15:E16)</f>
        <v>40.1</v>
      </c>
      <c r="F14" s="145">
        <f>SUM(F15:F16)</f>
        <v>8.5</v>
      </c>
      <c r="G14" s="147">
        <f aca="true" t="shared" si="0" ref="G14:G21">F14/E14*100</f>
        <v>21.197007481296755</v>
      </c>
    </row>
    <row r="15" spans="1:7" s="46" customFormat="1" ht="45">
      <c r="A15" s="191">
        <v>1</v>
      </c>
      <c r="B15" s="42"/>
      <c r="C15" s="43">
        <v>3132</v>
      </c>
      <c r="D15" s="11" t="s">
        <v>94</v>
      </c>
      <c r="E15" s="85">
        <v>25</v>
      </c>
      <c r="F15" s="109"/>
      <c r="G15" s="90">
        <f t="shared" si="0"/>
        <v>0</v>
      </c>
    </row>
    <row r="16" spans="1:7" s="46" customFormat="1" ht="47.25">
      <c r="A16" s="191">
        <f>A15+1</f>
        <v>2</v>
      </c>
      <c r="B16" s="42"/>
      <c r="C16" s="43">
        <v>3132</v>
      </c>
      <c r="D16" s="19" t="s">
        <v>112</v>
      </c>
      <c r="E16" s="85">
        <v>15.1</v>
      </c>
      <c r="F16" s="109">
        <v>8.5</v>
      </c>
      <c r="G16" s="90">
        <f t="shared" si="0"/>
        <v>56.29139072847682</v>
      </c>
    </row>
    <row r="17" spans="1:7" s="46" customFormat="1" ht="15.75">
      <c r="A17" s="191"/>
      <c r="B17" s="42"/>
      <c r="C17" s="43">
        <v>3132</v>
      </c>
      <c r="D17" s="80" t="s">
        <v>117</v>
      </c>
      <c r="E17" s="146">
        <f>SUM(E18:E19)</f>
        <v>1575.4</v>
      </c>
      <c r="F17" s="146">
        <f>SUM(F18:F19)</f>
        <v>1542.3000000000002</v>
      </c>
      <c r="G17" s="147">
        <f t="shared" si="0"/>
        <v>97.89894629935254</v>
      </c>
    </row>
    <row r="18" spans="1:7" s="46" customFormat="1" ht="31.5">
      <c r="A18" s="191">
        <v>3</v>
      </c>
      <c r="B18" s="42"/>
      <c r="C18" s="43">
        <v>3132</v>
      </c>
      <c r="D18" s="20" t="s">
        <v>111</v>
      </c>
      <c r="E18" s="85">
        <v>894.1</v>
      </c>
      <c r="F18" s="110">
        <v>894.1</v>
      </c>
      <c r="G18" s="90">
        <f t="shared" si="0"/>
        <v>100</v>
      </c>
    </row>
    <row r="19" spans="1:7" s="46" customFormat="1" ht="15">
      <c r="A19" s="191">
        <v>4</v>
      </c>
      <c r="B19" s="42"/>
      <c r="C19" s="43">
        <v>3132</v>
      </c>
      <c r="D19" s="44" t="s">
        <v>147</v>
      </c>
      <c r="E19" s="87">
        <v>681.3</v>
      </c>
      <c r="F19" s="87">
        <v>648.2</v>
      </c>
      <c r="G19" s="90">
        <f t="shared" si="0"/>
        <v>95.14164098047851</v>
      </c>
    </row>
    <row r="20" spans="1:7" s="52" customFormat="1" ht="15" hidden="1">
      <c r="A20" s="47"/>
      <c r="B20" s="48"/>
      <c r="C20" s="49"/>
      <c r="D20" s="50" t="s">
        <v>34</v>
      </c>
      <c r="E20" s="54">
        <f>SUM(E15:E19)</f>
        <v>3190.8999999999996</v>
      </c>
      <c r="F20" s="54">
        <f>SUM(F15:F19)</f>
        <v>3093.1000000000004</v>
      </c>
      <c r="G20" s="86">
        <f t="shared" si="0"/>
        <v>96.9350340029459</v>
      </c>
    </row>
    <row r="21" spans="1:7" s="53" customFormat="1" ht="15">
      <c r="A21" s="207" t="s">
        <v>125</v>
      </c>
      <c r="B21" s="207"/>
      <c r="C21" s="207"/>
      <c r="D21" s="207"/>
      <c r="E21" s="127">
        <f>E14+E17</f>
        <v>1615.5</v>
      </c>
      <c r="F21" s="127">
        <f>F14+F17</f>
        <v>1550.8000000000002</v>
      </c>
      <c r="G21" s="128">
        <f t="shared" si="0"/>
        <v>95.99504797276386</v>
      </c>
    </row>
    <row r="22" spans="1:7" s="46" customFormat="1" ht="14.25">
      <c r="A22" s="208" t="s">
        <v>35</v>
      </c>
      <c r="B22" s="208"/>
      <c r="C22" s="208"/>
      <c r="D22" s="208"/>
      <c r="E22" s="208"/>
      <c r="F22" s="208"/>
      <c r="G22" s="208"/>
    </row>
    <row r="23" spans="1:7" s="46" customFormat="1" ht="15.75">
      <c r="A23" s="78"/>
      <c r="B23" s="78"/>
      <c r="C23" s="78"/>
      <c r="D23" s="81" t="s">
        <v>118</v>
      </c>
      <c r="E23" s="148">
        <f>SUM(E24:E26)</f>
        <v>927.6999999999999</v>
      </c>
      <c r="F23" s="148">
        <f>SUM(F24:F26)</f>
        <v>44.8</v>
      </c>
      <c r="G23" s="147">
        <f aca="true" t="shared" si="1" ref="G23:G44">F23/E23*100</f>
        <v>4.8291473536703675</v>
      </c>
    </row>
    <row r="24" spans="1:7" s="46" customFormat="1" ht="26.25">
      <c r="A24" s="192">
        <v>5</v>
      </c>
      <c r="B24" s="78"/>
      <c r="C24" s="78"/>
      <c r="D24" s="8" t="s">
        <v>67</v>
      </c>
      <c r="E24" s="76">
        <v>11.4</v>
      </c>
      <c r="F24" s="111">
        <v>11.4</v>
      </c>
      <c r="G24" s="90">
        <f t="shared" si="1"/>
        <v>100</v>
      </c>
    </row>
    <row r="25" spans="1:7" s="46" customFormat="1" ht="26.25">
      <c r="A25" s="192">
        <f>A24+1</f>
        <v>6</v>
      </c>
      <c r="B25" s="78"/>
      <c r="C25" s="78"/>
      <c r="D25" s="8" t="s">
        <v>110</v>
      </c>
      <c r="E25" s="76">
        <v>33.4</v>
      </c>
      <c r="F25" s="111">
        <v>33.4</v>
      </c>
      <c r="G25" s="90">
        <f t="shared" si="1"/>
        <v>100</v>
      </c>
    </row>
    <row r="26" spans="1:7" s="46" customFormat="1" ht="26.25">
      <c r="A26" s="192">
        <v>7</v>
      </c>
      <c r="B26" s="78"/>
      <c r="C26" s="78"/>
      <c r="D26" s="8" t="s">
        <v>109</v>
      </c>
      <c r="E26" s="76">
        <v>882.9</v>
      </c>
      <c r="F26" s="111"/>
      <c r="G26" s="90">
        <f t="shared" si="1"/>
        <v>0</v>
      </c>
    </row>
    <row r="27" spans="1:7" s="46" customFormat="1" ht="15.75">
      <c r="A27" s="78"/>
      <c r="B27" s="78"/>
      <c r="C27" s="78"/>
      <c r="D27" s="80" t="s">
        <v>117</v>
      </c>
      <c r="E27" s="149">
        <f>SUM(E28:E58)</f>
        <v>13614.499999999996</v>
      </c>
      <c r="F27" s="149">
        <f>SUM(F28:F58)</f>
        <v>11911.699999999999</v>
      </c>
      <c r="G27" s="147">
        <f t="shared" si="1"/>
        <v>87.4927467038819</v>
      </c>
    </row>
    <row r="28" spans="1:7" s="46" customFormat="1" ht="15.75">
      <c r="A28" s="191">
        <v>8</v>
      </c>
      <c r="B28" s="33">
        <v>100102</v>
      </c>
      <c r="C28" s="43">
        <v>3131</v>
      </c>
      <c r="D28" s="2" t="s">
        <v>62</v>
      </c>
      <c r="E28" s="76">
        <v>1098.7</v>
      </c>
      <c r="F28" s="112">
        <v>1083.9</v>
      </c>
      <c r="G28" s="90">
        <f t="shared" si="1"/>
        <v>98.65295349048876</v>
      </c>
    </row>
    <row r="29" spans="1:7" s="46" customFormat="1" ht="25.5">
      <c r="A29" s="192">
        <f aca="true" t="shared" si="2" ref="A29:A58">A28+1</f>
        <v>9</v>
      </c>
      <c r="B29" s="33"/>
      <c r="C29" s="43"/>
      <c r="D29" s="2" t="s">
        <v>63</v>
      </c>
      <c r="E29" s="76">
        <v>21.8</v>
      </c>
      <c r="F29" s="112">
        <v>13.5</v>
      </c>
      <c r="G29" s="90">
        <f t="shared" si="1"/>
        <v>61.92660550458715</v>
      </c>
    </row>
    <row r="30" spans="1:7" s="46" customFormat="1" ht="15.75">
      <c r="A30" s="192">
        <f t="shared" si="2"/>
        <v>10</v>
      </c>
      <c r="B30" s="33"/>
      <c r="C30" s="43"/>
      <c r="D30" s="2" t="s">
        <v>68</v>
      </c>
      <c r="E30" s="76">
        <v>58.5</v>
      </c>
      <c r="F30" s="112">
        <v>58.5</v>
      </c>
      <c r="G30" s="90">
        <f t="shared" si="1"/>
        <v>100</v>
      </c>
    </row>
    <row r="31" spans="1:7" s="46" customFormat="1" ht="15.75">
      <c r="A31" s="192">
        <f t="shared" si="2"/>
        <v>11</v>
      </c>
      <c r="B31" s="33"/>
      <c r="C31" s="43"/>
      <c r="D31" s="2" t="s">
        <v>77</v>
      </c>
      <c r="E31" s="76">
        <v>278.7</v>
      </c>
      <c r="F31" s="112">
        <v>278.7</v>
      </c>
      <c r="G31" s="90">
        <f t="shared" si="1"/>
        <v>100</v>
      </c>
    </row>
    <row r="32" spans="1:7" s="46" customFormat="1" ht="15.75">
      <c r="A32" s="192">
        <f t="shared" si="2"/>
        <v>12</v>
      </c>
      <c r="B32" s="33"/>
      <c r="C32" s="43"/>
      <c r="D32" s="2" t="s">
        <v>69</v>
      </c>
      <c r="E32" s="76">
        <v>669.9</v>
      </c>
      <c r="F32" s="112">
        <v>669.9</v>
      </c>
      <c r="G32" s="90">
        <f t="shared" si="1"/>
        <v>100</v>
      </c>
    </row>
    <row r="33" spans="1:7" s="46" customFormat="1" ht="25.5">
      <c r="A33" s="192">
        <f t="shared" si="2"/>
        <v>13</v>
      </c>
      <c r="B33" s="33"/>
      <c r="C33" s="43"/>
      <c r="D33" s="2" t="s">
        <v>78</v>
      </c>
      <c r="E33" s="76">
        <v>13</v>
      </c>
      <c r="F33" s="92">
        <v>13</v>
      </c>
      <c r="G33" s="90">
        <f t="shared" si="1"/>
        <v>100</v>
      </c>
    </row>
    <row r="34" spans="1:7" s="46" customFormat="1" ht="31.5">
      <c r="A34" s="192">
        <f t="shared" si="2"/>
        <v>14</v>
      </c>
      <c r="B34" s="33"/>
      <c r="C34" s="43"/>
      <c r="D34" s="20" t="s">
        <v>3</v>
      </c>
      <c r="E34" s="76">
        <v>661.6</v>
      </c>
      <c r="F34" s="112">
        <v>661.6</v>
      </c>
      <c r="G34" s="90">
        <f t="shared" si="1"/>
        <v>100</v>
      </c>
    </row>
    <row r="35" spans="1:7" s="46" customFormat="1" ht="31.5">
      <c r="A35" s="192">
        <f t="shared" si="2"/>
        <v>15</v>
      </c>
      <c r="B35" s="33"/>
      <c r="C35" s="43"/>
      <c r="D35" s="20" t="s">
        <v>4</v>
      </c>
      <c r="E35" s="76">
        <v>6.6</v>
      </c>
      <c r="F35" s="112">
        <v>6.6</v>
      </c>
      <c r="G35" s="90">
        <f t="shared" si="1"/>
        <v>100</v>
      </c>
    </row>
    <row r="36" spans="1:7" s="46" customFormat="1" ht="31.5">
      <c r="A36" s="192">
        <f t="shared" si="2"/>
        <v>16</v>
      </c>
      <c r="B36" s="33"/>
      <c r="C36" s="43"/>
      <c r="D36" s="20" t="s">
        <v>5</v>
      </c>
      <c r="E36" s="76">
        <v>297</v>
      </c>
      <c r="F36" s="112">
        <v>296.5</v>
      </c>
      <c r="G36" s="90">
        <f t="shared" si="1"/>
        <v>99.83164983164983</v>
      </c>
    </row>
    <row r="37" spans="1:7" s="46" customFormat="1" ht="31.5">
      <c r="A37" s="192">
        <f t="shared" si="2"/>
        <v>17</v>
      </c>
      <c r="B37" s="33"/>
      <c r="C37" s="43"/>
      <c r="D37" s="20" t="s">
        <v>6</v>
      </c>
      <c r="E37" s="76">
        <v>5.9</v>
      </c>
      <c r="F37" s="112"/>
      <c r="G37" s="90">
        <f t="shared" si="1"/>
        <v>0</v>
      </c>
    </row>
    <row r="38" spans="1:7" s="46" customFormat="1" ht="31.5">
      <c r="A38" s="192">
        <f t="shared" si="2"/>
        <v>18</v>
      </c>
      <c r="B38" s="33"/>
      <c r="C38" s="43"/>
      <c r="D38" s="20" t="s">
        <v>7</v>
      </c>
      <c r="E38" s="76">
        <v>525.7</v>
      </c>
      <c r="F38" s="112">
        <v>488.5</v>
      </c>
      <c r="G38" s="90">
        <f t="shared" si="1"/>
        <v>92.92372075328133</v>
      </c>
    </row>
    <row r="39" spans="1:7" s="46" customFormat="1" ht="31.5">
      <c r="A39" s="192">
        <f t="shared" si="2"/>
        <v>19</v>
      </c>
      <c r="B39" s="33"/>
      <c r="C39" s="43"/>
      <c r="D39" s="20" t="s">
        <v>8</v>
      </c>
      <c r="E39" s="76">
        <v>13.2</v>
      </c>
      <c r="F39" s="112">
        <v>9.7</v>
      </c>
      <c r="G39" s="90">
        <f t="shared" si="1"/>
        <v>73.48484848484848</v>
      </c>
    </row>
    <row r="40" spans="1:7" s="46" customFormat="1" ht="31.5">
      <c r="A40" s="192">
        <f t="shared" si="2"/>
        <v>20</v>
      </c>
      <c r="B40" s="33"/>
      <c r="C40" s="43"/>
      <c r="D40" s="20" t="s">
        <v>9</v>
      </c>
      <c r="E40" s="76">
        <v>525.7</v>
      </c>
      <c r="F40" s="112">
        <v>476.7</v>
      </c>
      <c r="G40" s="90">
        <f t="shared" si="1"/>
        <v>90.67909454061251</v>
      </c>
    </row>
    <row r="41" spans="1:7" s="46" customFormat="1" ht="31.5">
      <c r="A41" s="192">
        <f t="shared" si="2"/>
        <v>21</v>
      </c>
      <c r="B41" s="42"/>
      <c r="C41" s="43">
        <v>3131</v>
      </c>
      <c r="D41" s="20" t="s">
        <v>10</v>
      </c>
      <c r="E41" s="76">
        <v>13.2</v>
      </c>
      <c r="F41" s="112">
        <v>9.4</v>
      </c>
      <c r="G41" s="90">
        <f t="shared" si="1"/>
        <v>71.21212121212122</v>
      </c>
    </row>
    <row r="42" spans="1:7" s="46" customFormat="1" ht="31.5">
      <c r="A42" s="192">
        <f t="shared" si="2"/>
        <v>22</v>
      </c>
      <c r="B42" s="42"/>
      <c r="C42" s="43">
        <v>3131</v>
      </c>
      <c r="D42" s="20" t="s">
        <v>11</v>
      </c>
      <c r="E42" s="76">
        <v>956.9</v>
      </c>
      <c r="F42" s="112">
        <v>785.1</v>
      </c>
      <c r="G42" s="90">
        <f t="shared" si="1"/>
        <v>82.04619082453758</v>
      </c>
    </row>
    <row r="43" spans="1:7" s="46" customFormat="1" ht="31.5">
      <c r="A43" s="192">
        <f t="shared" si="2"/>
        <v>23</v>
      </c>
      <c r="B43" s="42"/>
      <c r="C43" s="43">
        <v>3131</v>
      </c>
      <c r="D43" s="20" t="s">
        <v>12</v>
      </c>
      <c r="E43" s="76">
        <v>4.5</v>
      </c>
      <c r="F43" s="112">
        <v>4.5</v>
      </c>
      <c r="G43" s="90">
        <f t="shared" si="1"/>
        <v>100</v>
      </c>
    </row>
    <row r="44" spans="1:7" s="46" customFormat="1" ht="31.5">
      <c r="A44" s="192">
        <f t="shared" si="2"/>
        <v>24</v>
      </c>
      <c r="B44" s="42"/>
      <c r="C44" s="43">
        <v>3131</v>
      </c>
      <c r="D44" s="20" t="s">
        <v>13</v>
      </c>
      <c r="E44" s="76">
        <v>224.4</v>
      </c>
      <c r="F44" s="112">
        <v>224.1</v>
      </c>
      <c r="G44" s="90">
        <f t="shared" si="1"/>
        <v>99.8663101604278</v>
      </c>
    </row>
    <row r="45" spans="1:7" s="46" customFormat="1" ht="31.5">
      <c r="A45" s="192">
        <f t="shared" si="2"/>
        <v>25</v>
      </c>
      <c r="B45" s="42"/>
      <c r="C45" s="43">
        <v>3131</v>
      </c>
      <c r="D45" s="20" t="s">
        <v>14</v>
      </c>
      <c r="E45" s="76">
        <v>4.4</v>
      </c>
      <c r="F45" s="112"/>
      <c r="G45" s="90">
        <f aca="true" t="shared" si="3" ref="G45:G58">F45/E45*100</f>
        <v>0</v>
      </c>
    </row>
    <row r="46" spans="1:7" s="46" customFormat="1" ht="15">
      <c r="A46" s="192">
        <f t="shared" si="2"/>
        <v>26</v>
      </c>
      <c r="B46" s="42"/>
      <c r="C46" s="43"/>
      <c r="D46" s="159" t="s">
        <v>148</v>
      </c>
      <c r="E46" s="2">
        <v>568.7</v>
      </c>
      <c r="F46" s="2">
        <v>568.7</v>
      </c>
      <c r="G46" s="168">
        <f t="shared" si="3"/>
        <v>100</v>
      </c>
    </row>
    <row r="47" spans="1:7" s="46" customFormat="1" ht="15">
      <c r="A47" s="192">
        <f t="shared" si="2"/>
        <v>27</v>
      </c>
      <c r="B47" s="42"/>
      <c r="C47" s="43"/>
      <c r="D47" s="159" t="s">
        <v>149</v>
      </c>
      <c r="E47" s="170">
        <v>510</v>
      </c>
      <c r="F47" s="170">
        <v>510</v>
      </c>
      <c r="G47" s="168">
        <f t="shared" si="3"/>
        <v>100</v>
      </c>
    </row>
    <row r="48" spans="1:7" s="46" customFormat="1" ht="26.25">
      <c r="A48" s="192">
        <f t="shared" si="2"/>
        <v>28</v>
      </c>
      <c r="B48" s="42"/>
      <c r="C48" s="43"/>
      <c r="D48" s="159" t="s">
        <v>150</v>
      </c>
      <c r="E48" s="2">
        <v>1441.9</v>
      </c>
      <c r="F48" s="2">
        <v>1440.2</v>
      </c>
      <c r="G48" s="168">
        <f t="shared" si="3"/>
        <v>99.88210000693529</v>
      </c>
    </row>
    <row r="49" spans="1:7" s="46" customFormat="1" ht="26.25">
      <c r="A49" s="192">
        <f t="shared" si="2"/>
        <v>29</v>
      </c>
      <c r="B49" s="42"/>
      <c r="C49" s="43"/>
      <c r="D49" s="159" t="s">
        <v>151</v>
      </c>
      <c r="E49" s="2">
        <v>21.2</v>
      </c>
      <c r="F49" s="2">
        <v>21.2</v>
      </c>
      <c r="G49" s="168">
        <f t="shared" si="3"/>
        <v>100</v>
      </c>
    </row>
    <row r="50" spans="1:7" s="46" customFormat="1" ht="15">
      <c r="A50" s="192">
        <f t="shared" si="2"/>
        <v>30</v>
      </c>
      <c r="B50" s="42"/>
      <c r="C50" s="43"/>
      <c r="D50" s="159" t="s">
        <v>152</v>
      </c>
      <c r="E50" s="2">
        <v>453.2</v>
      </c>
      <c r="F50" s="2">
        <v>430.2</v>
      </c>
      <c r="G50" s="168">
        <f t="shared" si="3"/>
        <v>94.92497793468667</v>
      </c>
    </row>
    <row r="51" spans="1:7" s="46" customFormat="1" ht="26.25">
      <c r="A51" s="192">
        <f t="shared" si="2"/>
        <v>31</v>
      </c>
      <c r="B51" s="42"/>
      <c r="C51" s="43"/>
      <c r="D51" s="159" t="s">
        <v>153</v>
      </c>
      <c r="E51" s="170">
        <v>7</v>
      </c>
      <c r="F51" s="2">
        <v>6.5</v>
      </c>
      <c r="G51" s="168">
        <f t="shared" si="3"/>
        <v>92.85714285714286</v>
      </c>
    </row>
    <row r="52" spans="1:7" s="46" customFormat="1" ht="26.25">
      <c r="A52" s="192">
        <f t="shared" si="2"/>
        <v>32</v>
      </c>
      <c r="B52" s="42"/>
      <c r="C52" s="43"/>
      <c r="D52" s="159" t="s">
        <v>154</v>
      </c>
      <c r="E52" s="170">
        <v>1389</v>
      </c>
      <c r="F52" s="2">
        <v>1381.1</v>
      </c>
      <c r="G52" s="168">
        <f t="shared" si="3"/>
        <v>99.43124550035996</v>
      </c>
    </row>
    <row r="53" spans="1:7" s="46" customFormat="1" ht="26.25">
      <c r="A53" s="192">
        <f t="shared" si="2"/>
        <v>33</v>
      </c>
      <c r="B53" s="42"/>
      <c r="C53" s="43"/>
      <c r="D53" s="159" t="s">
        <v>155</v>
      </c>
      <c r="E53" s="2">
        <v>33.9</v>
      </c>
      <c r="F53" s="2">
        <v>33.7</v>
      </c>
      <c r="G53" s="168">
        <f t="shared" si="3"/>
        <v>99.41002949852509</v>
      </c>
    </row>
    <row r="54" spans="1:7" s="46" customFormat="1" ht="15">
      <c r="A54" s="192">
        <f t="shared" si="2"/>
        <v>34</v>
      </c>
      <c r="B54" s="42"/>
      <c r="C54" s="43"/>
      <c r="D54" s="159" t="s">
        <v>156</v>
      </c>
      <c r="E54" s="2">
        <v>1051.1</v>
      </c>
      <c r="F54" s="2">
        <v>727.3</v>
      </c>
      <c r="G54" s="168">
        <f t="shared" si="3"/>
        <v>69.19417752830368</v>
      </c>
    </row>
    <row r="55" spans="1:7" s="46" customFormat="1" ht="15">
      <c r="A55" s="192">
        <f t="shared" si="2"/>
        <v>35</v>
      </c>
      <c r="B55" s="42"/>
      <c r="C55" s="43"/>
      <c r="D55" s="2" t="s">
        <v>157</v>
      </c>
      <c r="E55" s="189">
        <v>1329.2</v>
      </c>
      <c r="F55" s="173">
        <v>393</v>
      </c>
      <c r="G55" s="173">
        <f t="shared" si="3"/>
        <v>29.566656635570265</v>
      </c>
    </row>
    <row r="56" spans="1:7" s="46" customFormat="1" ht="26.25">
      <c r="A56" s="192">
        <f t="shared" si="2"/>
        <v>36</v>
      </c>
      <c r="B56" s="42"/>
      <c r="C56" s="43"/>
      <c r="D56" s="2" t="s">
        <v>158</v>
      </c>
      <c r="E56" s="189">
        <v>32.4</v>
      </c>
      <c r="F56" s="10"/>
      <c r="G56" s="173">
        <f t="shared" si="3"/>
        <v>0</v>
      </c>
    </row>
    <row r="57" spans="1:7" s="46" customFormat="1" ht="26.25">
      <c r="A57" s="192">
        <f t="shared" si="2"/>
        <v>37</v>
      </c>
      <c r="B57" s="42"/>
      <c r="C57" s="43"/>
      <c r="D57" s="159" t="s">
        <v>159</v>
      </c>
      <c r="E57" s="2">
        <v>18.4</v>
      </c>
      <c r="F57" s="2">
        <v>17.4</v>
      </c>
      <c r="G57" s="168">
        <f t="shared" si="3"/>
        <v>94.56521739130434</v>
      </c>
    </row>
    <row r="58" spans="1:7" s="46" customFormat="1" ht="26.25">
      <c r="A58" s="192">
        <f t="shared" si="2"/>
        <v>38</v>
      </c>
      <c r="B58" s="42"/>
      <c r="C58" s="43"/>
      <c r="D58" s="160" t="s">
        <v>160</v>
      </c>
      <c r="E58" s="2">
        <v>1378.8</v>
      </c>
      <c r="F58" s="2">
        <v>1302.2</v>
      </c>
      <c r="G58" s="168">
        <f t="shared" si="3"/>
        <v>94.44444444444446</v>
      </c>
    </row>
    <row r="59" spans="1:7" s="52" customFormat="1" ht="16.5" customHeight="1" hidden="1">
      <c r="A59" s="47"/>
      <c r="B59" s="209" t="s">
        <v>33</v>
      </c>
      <c r="C59" s="210"/>
      <c r="D59" s="211"/>
      <c r="E59" s="51" t="e">
        <f>SUM(#REF!)</f>
        <v>#REF!</v>
      </c>
      <c r="F59" s="51" t="e">
        <f>SUM(#REF!)</f>
        <v>#REF!</v>
      </c>
      <c r="G59" s="70" t="e">
        <f>SUM(#REF!)</f>
        <v>#REF!</v>
      </c>
    </row>
    <row r="60" spans="1:7" s="52" customFormat="1" ht="16.5" customHeight="1" hidden="1">
      <c r="A60" s="47"/>
      <c r="B60" s="48"/>
      <c r="C60" s="49"/>
      <c r="D60" s="50" t="s">
        <v>34</v>
      </c>
      <c r="E60" s="51">
        <f>SUM(E28:E58)</f>
        <v>13614.499999999996</v>
      </c>
      <c r="F60" s="51">
        <f>SUM(F28:F58)</f>
        <v>11911.699999999999</v>
      </c>
      <c r="G60" s="70"/>
    </row>
    <row r="61" spans="1:7" s="53" customFormat="1" ht="15">
      <c r="A61" s="207" t="s">
        <v>36</v>
      </c>
      <c r="B61" s="207"/>
      <c r="C61" s="207"/>
      <c r="D61" s="207"/>
      <c r="E61" s="127">
        <f>E23+E27</f>
        <v>14542.199999999997</v>
      </c>
      <c r="F61" s="127">
        <f>F23+F27</f>
        <v>11956.499999999998</v>
      </c>
      <c r="G61" s="128">
        <f>F61/E61*100</f>
        <v>82.21933407599951</v>
      </c>
    </row>
    <row r="62" spans="1:7" s="53" customFormat="1" ht="14.25">
      <c r="A62" s="212" t="s">
        <v>37</v>
      </c>
      <c r="B62" s="212"/>
      <c r="C62" s="212"/>
      <c r="D62" s="212"/>
      <c r="E62" s="212"/>
      <c r="F62" s="212"/>
      <c r="G62" s="212"/>
    </row>
    <row r="63" spans="1:7" s="53" customFormat="1" ht="15.75">
      <c r="A63" s="39"/>
      <c r="B63" s="33">
        <v>100203</v>
      </c>
      <c r="C63" s="213" t="s">
        <v>38</v>
      </c>
      <c r="D63" s="213"/>
      <c r="E63" s="35"/>
      <c r="F63" s="35"/>
      <c r="G63" s="91"/>
    </row>
    <row r="64" spans="1:7" s="53" customFormat="1" ht="15.75">
      <c r="A64" s="34"/>
      <c r="B64" s="33"/>
      <c r="C64" s="33">
        <v>2000</v>
      </c>
      <c r="D64" s="81" t="s">
        <v>118</v>
      </c>
      <c r="E64" s="150">
        <f>SUM(E65:E76)</f>
        <v>3359.1000000000004</v>
      </c>
      <c r="F64" s="150">
        <f>SUM(F65:F76)</f>
        <v>2538.6</v>
      </c>
      <c r="G64" s="147">
        <f aca="true" t="shared" si="4" ref="G64:G77">F64/E64*100</f>
        <v>75.57381441457532</v>
      </c>
    </row>
    <row r="65" spans="1:7" s="53" customFormat="1" ht="15.75">
      <c r="A65" s="193">
        <v>39</v>
      </c>
      <c r="B65" s="33"/>
      <c r="C65" s="33"/>
      <c r="D65" s="121" t="s">
        <v>85</v>
      </c>
      <c r="E65" s="76">
        <v>292.3</v>
      </c>
      <c r="F65" s="92"/>
      <c r="G65" s="90">
        <f t="shared" si="4"/>
        <v>0</v>
      </c>
    </row>
    <row r="66" spans="1:7" s="53" customFormat="1" ht="25.5">
      <c r="A66" s="193">
        <f>A65+1</f>
        <v>40</v>
      </c>
      <c r="B66" s="33"/>
      <c r="C66" s="33"/>
      <c r="D66" s="119" t="s">
        <v>86</v>
      </c>
      <c r="E66" s="76">
        <v>5.6</v>
      </c>
      <c r="F66" s="92"/>
      <c r="G66" s="158">
        <f t="shared" si="4"/>
        <v>0</v>
      </c>
    </row>
    <row r="67" spans="1:7" s="53" customFormat="1" ht="25.5">
      <c r="A67" s="193">
        <f aca="true" t="shared" si="5" ref="A67:A76">A66+1</f>
        <v>41</v>
      </c>
      <c r="B67" s="33"/>
      <c r="C67" s="33"/>
      <c r="D67" s="8" t="s">
        <v>87</v>
      </c>
      <c r="E67" s="76">
        <v>7.3</v>
      </c>
      <c r="F67" s="92">
        <v>7.3</v>
      </c>
      <c r="G67" s="90">
        <f t="shared" si="4"/>
        <v>100</v>
      </c>
    </row>
    <row r="68" spans="1:7" s="53" customFormat="1" ht="25.5">
      <c r="A68" s="193">
        <f t="shared" si="5"/>
        <v>42</v>
      </c>
      <c r="B68" s="33"/>
      <c r="C68" s="33"/>
      <c r="D68" s="8" t="s">
        <v>88</v>
      </c>
      <c r="E68" s="76">
        <v>14.7</v>
      </c>
      <c r="F68" s="92">
        <v>14.7</v>
      </c>
      <c r="G68" s="90">
        <f t="shared" si="4"/>
        <v>100</v>
      </c>
    </row>
    <row r="69" spans="1:7" s="53" customFormat="1" ht="25.5">
      <c r="A69" s="193">
        <f t="shared" si="5"/>
        <v>43</v>
      </c>
      <c r="B69" s="33"/>
      <c r="C69" s="33"/>
      <c r="D69" s="122" t="s">
        <v>100</v>
      </c>
      <c r="E69" s="76">
        <v>32.6</v>
      </c>
      <c r="F69" s="92"/>
      <c r="G69" s="90">
        <f t="shared" si="4"/>
        <v>0</v>
      </c>
    </row>
    <row r="70" spans="1:7" s="53" customFormat="1" ht="15.75">
      <c r="A70" s="193">
        <f t="shared" si="5"/>
        <v>44</v>
      </c>
      <c r="B70" s="33"/>
      <c r="C70" s="33"/>
      <c r="D70" s="122" t="s">
        <v>101</v>
      </c>
      <c r="E70" s="76">
        <v>1499</v>
      </c>
      <c r="F70" s="92">
        <v>1432.2</v>
      </c>
      <c r="G70" s="90">
        <f t="shared" si="4"/>
        <v>95.54369579719814</v>
      </c>
    </row>
    <row r="71" spans="1:7" s="53" customFormat="1" ht="25.5">
      <c r="A71" s="193">
        <f t="shared" si="5"/>
        <v>45</v>
      </c>
      <c r="B71" s="33"/>
      <c r="C71" s="33"/>
      <c r="D71" s="122" t="s">
        <v>102</v>
      </c>
      <c r="E71" s="76">
        <v>23.6</v>
      </c>
      <c r="F71" s="92">
        <v>23.6</v>
      </c>
      <c r="G71" s="90">
        <f t="shared" si="4"/>
        <v>100</v>
      </c>
    </row>
    <row r="72" spans="1:7" s="53" customFormat="1" ht="25.5">
      <c r="A72" s="193">
        <f t="shared" si="5"/>
        <v>46</v>
      </c>
      <c r="B72" s="33"/>
      <c r="C72" s="33"/>
      <c r="D72" s="122" t="s">
        <v>21</v>
      </c>
      <c r="E72" s="76">
        <v>225.8</v>
      </c>
      <c r="F72" s="92"/>
      <c r="G72" s="90">
        <f t="shared" si="4"/>
        <v>0</v>
      </c>
    </row>
    <row r="73" spans="1:7" s="53" customFormat="1" ht="25.5">
      <c r="A73" s="193">
        <f t="shared" si="5"/>
        <v>47</v>
      </c>
      <c r="B73" s="33"/>
      <c r="C73" s="33"/>
      <c r="D73" s="122" t="s">
        <v>26</v>
      </c>
      <c r="E73" s="76">
        <v>4.5</v>
      </c>
      <c r="F73" s="92"/>
      <c r="G73" s="90">
        <f t="shared" si="4"/>
        <v>0</v>
      </c>
    </row>
    <row r="74" spans="1:7" s="53" customFormat="1" ht="15.75">
      <c r="A74" s="193">
        <f t="shared" si="5"/>
        <v>48</v>
      </c>
      <c r="B74" s="33"/>
      <c r="C74" s="33"/>
      <c r="D74" s="122" t="s">
        <v>25</v>
      </c>
      <c r="E74" s="76">
        <v>299.5</v>
      </c>
      <c r="F74" s="92">
        <v>299.5</v>
      </c>
      <c r="G74" s="90">
        <f t="shared" si="4"/>
        <v>100</v>
      </c>
    </row>
    <row r="75" spans="1:7" s="53" customFormat="1" ht="25.5">
      <c r="A75" s="193">
        <f t="shared" si="5"/>
        <v>49</v>
      </c>
      <c r="B75" s="33"/>
      <c r="C75" s="33"/>
      <c r="D75" s="161" t="s">
        <v>161</v>
      </c>
      <c r="E75" s="163">
        <v>276.9</v>
      </c>
      <c r="F75" s="175">
        <v>262.5</v>
      </c>
      <c r="G75" s="175">
        <f t="shared" si="4"/>
        <v>94.79956663055256</v>
      </c>
    </row>
    <row r="76" spans="1:7" s="53" customFormat="1" ht="15.75">
      <c r="A76" s="193">
        <f t="shared" si="5"/>
        <v>50</v>
      </c>
      <c r="B76" s="33"/>
      <c r="C76" s="33"/>
      <c r="D76" s="162" t="s">
        <v>162</v>
      </c>
      <c r="E76" s="11">
        <v>677.3</v>
      </c>
      <c r="F76" s="2">
        <v>498.8</v>
      </c>
      <c r="G76" s="174">
        <f t="shared" si="4"/>
        <v>73.64535656282298</v>
      </c>
    </row>
    <row r="77" spans="1:7" s="53" customFormat="1" ht="15.75">
      <c r="A77" s="193"/>
      <c r="B77" s="33"/>
      <c r="C77" s="33"/>
      <c r="D77" s="80" t="s">
        <v>117</v>
      </c>
      <c r="E77" s="150">
        <f>SUM(E78:E87)</f>
        <v>2771</v>
      </c>
      <c r="F77" s="150">
        <f>SUM(F78:F87)</f>
        <v>2425.4</v>
      </c>
      <c r="G77" s="147">
        <f t="shared" si="4"/>
        <v>87.52796824251173</v>
      </c>
    </row>
    <row r="78" spans="1:7" s="53" customFormat="1" ht="15.75">
      <c r="A78" s="193">
        <v>51</v>
      </c>
      <c r="B78" s="33"/>
      <c r="C78" s="33"/>
      <c r="D78" s="118" t="s">
        <v>58</v>
      </c>
      <c r="E78" s="86">
        <v>658.1</v>
      </c>
      <c r="F78" s="86">
        <v>627.3</v>
      </c>
      <c r="G78" s="90">
        <f>F78/E78*100</f>
        <v>95.31986020361646</v>
      </c>
    </row>
    <row r="79" spans="1:7" s="53" customFormat="1" ht="15.75">
      <c r="A79" s="193">
        <f aca="true" t="shared" si="6" ref="A79:A87">A78+1</f>
        <v>52</v>
      </c>
      <c r="B79" s="33"/>
      <c r="C79" s="33"/>
      <c r="D79" s="17" t="s">
        <v>163</v>
      </c>
      <c r="E79" s="170">
        <v>300</v>
      </c>
      <c r="F79" s="170">
        <v>300</v>
      </c>
      <c r="G79" s="90">
        <f aca="true" t="shared" si="7" ref="G79:G87">F79/E79*100</f>
        <v>100</v>
      </c>
    </row>
    <row r="80" spans="1:7" s="53" customFormat="1" ht="15.75">
      <c r="A80" s="193">
        <f t="shared" si="6"/>
        <v>53</v>
      </c>
      <c r="B80" s="33"/>
      <c r="C80" s="33"/>
      <c r="D80" s="17" t="s">
        <v>164</v>
      </c>
      <c r="E80" s="2">
        <v>96.3</v>
      </c>
      <c r="F80" s="2">
        <v>96.3</v>
      </c>
      <c r="G80" s="90">
        <f t="shared" si="7"/>
        <v>100</v>
      </c>
    </row>
    <row r="81" spans="1:7" s="53" customFormat="1" ht="25.5">
      <c r="A81" s="193">
        <f t="shared" si="6"/>
        <v>54</v>
      </c>
      <c r="B81" s="33"/>
      <c r="C81" s="33"/>
      <c r="D81" s="17" t="s">
        <v>165</v>
      </c>
      <c r="E81" s="2">
        <v>35.7</v>
      </c>
      <c r="F81" s="2">
        <v>35.7</v>
      </c>
      <c r="G81" s="90">
        <f t="shared" si="7"/>
        <v>100</v>
      </c>
    </row>
    <row r="82" spans="1:7" s="53" customFormat="1" ht="15.75">
      <c r="A82" s="193">
        <f t="shared" si="6"/>
        <v>55</v>
      </c>
      <c r="B82" s="33"/>
      <c r="C82" s="33"/>
      <c r="D82" s="17" t="s">
        <v>166</v>
      </c>
      <c r="E82" s="2">
        <v>1055.8</v>
      </c>
      <c r="F82" s="2">
        <v>1055.7</v>
      </c>
      <c r="G82" s="90">
        <f t="shared" si="7"/>
        <v>99.99052850918736</v>
      </c>
    </row>
    <row r="83" spans="1:7" s="53" customFormat="1" ht="25.5">
      <c r="A83" s="193">
        <f t="shared" si="6"/>
        <v>56</v>
      </c>
      <c r="B83" s="33"/>
      <c r="C83" s="33"/>
      <c r="D83" s="17" t="s">
        <v>167</v>
      </c>
      <c r="E83" s="2">
        <v>15.4</v>
      </c>
      <c r="F83" s="2"/>
      <c r="G83" s="90">
        <f t="shared" si="7"/>
        <v>0</v>
      </c>
    </row>
    <row r="84" spans="1:7" s="53" customFormat="1" ht="25.5">
      <c r="A84" s="193">
        <f t="shared" si="6"/>
        <v>57</v>
      </c>
      <c r="B84" s="33"/>
      <c r="C84" s="33"/>
      <c r="D84" s="17" t="s">
        <v>168</v>
      </c>
      <c r="E84" s="2">
        <v>24.9</v>
      </c>
      <c r="F84" s="2">
        <v>24.9</v>
      </c>
      <c r="G84" s="90">
        <f t="shared" si="7"/>
        <v>100</v>
      </c>
    </row>
    <row r="85" spans="1:7" s="53" customFormat="1" ht="25.5">
      <c r="A85" s="193">
        <f t="shared" si="6"/>
        <v>58</v>
      </c>
      <c r="B85" s="33"/>
      <c r="C85" s="33"/>
      <c r="D85" s="8" t="s">
        <v>169</v>
      </c>
      <c r="E85" s="2">
        <v>20.2</v>
      </c>
      <c r="F85" s="2">
        <v>20.2</v>
      </c>
      <c r="G85" s="90">
        <f t="shared" si="7"/>
        <v>100</v>
      </c>
    </row>
    <row r="86" spans="1:7" s="53" customFormat="1" ht="25.5">
      <c r="A86" s="193">
        <f t="shared" si="6"/>
        <v>59</v>
      </c>
      <c r="B86" s="33"/>
      <c r="C86" s="33"/>
      <c r="D86" s="8" t="s">
        <v>170</v>
      </c>
      <c r="E86" s="2">
        <v>33.2</v>
      </c>
      <c r="F86" s="2"/>
      <c r="G86" s="90">
        <f t="shared" si="7"/>
        <v>0</v>
      </c>
    </row>
    <row r="87" spans="1:7" s="53" customFormat="1" ht="38.25">
      <c r="A87" s="193">
        <f t="shared" si="6"/>
        <v>60</v>
      </c>
      <c r="B87" s="33"/>
      <c r="C87" s="33"/>
      <c r="D87" s="160" t="s">
        <v>171</v>
      </c>
      <c r="E87" s="2">
        <v>531.4</v>
      </c>
      <c r="F87" s="170">
        <v>265.3</v>
      </c>
      <c r="G87" s="90">
        <f t="shared" si="7"/>
        <v>49.92472713586753</v>
      </c>
    </row>
    <row r="88" spans="1:7" s="53" customFormat="1" ht="15">
      <c r="A88" s="207" t="s">
        <v>43</v>
      </c>
      <c r="B88" s="207"/>
      <c r="C88" s="207"/>
      <c r="D88" s="207"/>
      <c r="E88" s="127">
        <f>E64+E77</f>
        <v>6130.1</v>
      </c>
      <c r="F88" s="127">
        <f>F64+F77</f>
        <v>4964</v>
      </c>
      <c r="G88" s="128">
        <f>F88/E88*100</f>
        <v>80.97747181938304</v>
      </c>
    </row>
    <row r="89" spans="1:7" s="53" customFormat="1" ht="14.25">
      <c r="A89" s="212" t="s">
        <v>46</v>
      </c>
      <c r="B89" s="212"/>
      <c r="C89" s="212"/>
      <c r="D89" s="212"/>
      <c r="E89" s="212"/>
      <c r="F89" s="212"/>
      <c r="G89" s="212"/>
    </row>
    <row r="90" spans="1:7" s="53" customFormat="1" ht="15.75">
      <c r="A90" s="34"/>
      <c r="B90" s="34"/>
      <c r="C90" s="34"/>
      <c r="D90" s="81" t="s">
        <v>118</v>
      </c>
      <c r="E90" s="34"/>
      <c r="F90" s="34"/>
      <c r="G90" s="123"/>
    </row>
    <row r="91" spans="1:7" s="53" customFormat="1" ht="15">
      <c r="A91" s="7">
        <v>61</v>
      </c>
      <c r="B91" s="62">
        <v>160101</v>
      </c>
      <c r="C91" s="4">
        <v>2281</v>
      </c>
      <c r="D91" s="117" t="s">
        <v>47</v>
      </c>
      <c r="E91" s="87">
        <v>24.5</v>
      </c>
      <c r="F91" s="87">
        <v>19.1</v>
      </c>
      <c r="G91" s="90">
        <f>F91/E91*100</f>
        <v>77.9591836734694</v>
      </c>
    </row>
    <row r="92" spans="1:7" s="46" customFormat="1" ht="15">
      <c r="A92" s="207" t="s">
        <v>48</v>
      </c>
      <c r="B92" s="207"/>
      <c r="C92" s="207"/>
      <c r="D92" s="207"/>
      <c r="E92" s="127">
        <f>E91</f>
        <v>24.5</v>
      </c>
      <c r="F92" s="127">
        <f>F91</f>
        <v>19.1</v>
      </c>
      <c r="G92" s="128">
        <f>F92/E92*100</f>
        <v>77.9591836734694</v>
      </c>
    </row>
    <row r="93" spans="1:7" s="53" customFormat="1" ht="15.75">
      <c r="A93" s="39"/>
      <c r="B93" s="33">
        <v>150101</v>
      </c>
      <c r="C93" s="212" t="s">
        <v>44</v>
      </c>
      <c r="D93" s="214"/>
      <c r="E93" s="214"/>
      <c r="F93" s="214"/>
      <c r="G93" s="214"/>
    </row>
    <row r="94" spans="1:7" s="46" customFormat="1" ht="15.75">
      <c r="A94" s="60"/>
      <c r="B94" s="60"/>
      <c r="C94" s="60"/>
      <c r="D94" s="81" t="s">
        <v>118</v>
      </c>
      <c r="E94" s="151">
        <f>SUM(E95:E111)</f>
        <v>12880.1</v>
      </c>
      <c r="F94" s="151">
        <f>SUM(F95:F111)</f>
        <v>2403.9</v>
      </c>
      <c r="G94" s="147">
        <f aca="true" t="shared" si="8" ref="G94:G128">F94/E94*100</f>
        <v>18.663674971467614</v>
      </c>
    </row>
    <row r="95" spans="1:7" s="46" customFormat="1" ht="15.75">
      <c r="A95" s="193">
        <v>62</v>
      </c>
      <c r="B95" s="60"/>
      <c r="C95" s="60"/>
      <c r="D95" s="15" t="s">
        <v>17</v>
      </c>
      <c r="E95" s="84">
        <v>5000</v>
      </c>
      <c r="F95" s="111"/>
      <c r="G95" s="90">
        <f t="shared" si="8"/>
        <v>0</v>
      </c>
    </row>
    <row r="96" spans="1:7" s="46" customFormat="1" ht="15.75">
      <c r="A96" s="193">
        <f aca="true" t="shared" si="9" ref="A96:A111">A95+1</f>
        <v>63</v>
      </c>
      <c r="B96" s="60"/>
      <c r="C96" s="60"/>
      <c r="D96" s="6" t="s">
        <v>106</v>
      </c>
      <c r="E96" s="76">
        <v>4242.4</v>
      </c>
      <c r="F96" s="111"/>
      <c r="G96" s="90">
        <f t="shared" si="8"/>
        <v>0</v>
      </c>
    </row>
    <row r="97" spans="1:7" s="46" customFormat="1" ht="25.5">
      <c r="A97" s="193">
        <f t="shared" si="9"/>
        <v>64</v>
      </c>
      <c r="B97" s="60"/>
      <c r="C97" s="60"/>
      <c r="D97" s="2" t="s">
        <v>95</v>
      </c>
      <c r="E97" s="76">
        <v>32.2</v>
      </c>
      <c r="F97" s="112"/>
      <c r="G97" s="90">
        <f t="shared" si="8"/>
        <v>0</v>
      </c>
    </row>
    <row r="98" spans="1:7" s="46" customFormat="1" ht="25.5">
      <c r="A98" s="193">
        <f t="shared" si="9"/>
        <v>65</v>
      </c>
      <c r="B98" s="60"/>
      <c r="C98" s="60"/>
      <c r="D98" s="8" t="s">
        <v>84</v>
      </c>
      <c r="E98" s="76">
        <v>43.3</v>
      </c>
      <c r="F98" s="111">
        <v>43.3</v>
      </c>
      <c r="G98" s="90">
        <f t="shared" si="8"/>
        <v>100</v>
      </c>
    </row>
    <row r="99" spans="1:7" s="46" customFormat="1" ht="25.5">
      <c r="A99" s="193">
        <f t="shared" si="9"/>
        <v>66</v>
      </c>
      <c r="B99" s="60"/>
      <c r="C99" s="60"/>
      <c r="D99" s="2" t="s">
        <v>116</v>
      </c>
      <c r="E99" s="76">
        <v>710.4</v>
      </c>
      <c r="F99" s="112">
        <v>710.3</v>
      </c>
      <c r="G99" s="90">
        <f t="shared" si="8"/>
        <v>99.98592342342342</v>
      </c>
    </row>
    <row r="100" spans="1:7" s="46" customFormat="1" ht="25.5">
      <c r="A100" s="193">
        <f t="shared" si="9"/>
        <v>67</v>
      </c>
      <c r="B100" s="60"/>
      <c r="C100" s="60"/>
      <c r="D100" s="119" t="s">
        <v>113</v>
      </c>
      <c r="E100" s="76">
        <v>12.4</v>
      </c>
      <c r="F100" s="111">
        <v>12.4</v>
      </c>
      <c r="G100" s="90">
        <f t="shared" si="8"/>
        <v>100</v>
      </c>
    </row>
    <row r="101" spans="1:7" s="46" customFormat="1" ht="38.25">
      <c r="A101" s="193">
        <f t="shared" si="9"/>
        <v>68</v>
      </c>
      <c r="B101" s="60"/>
      <c r="C101" s="60"/>
      <c r="D101" s="8" t="s">
        <v>96</v>
      </c>
      <c r="E101" s="84">
        <v>35.6</v>
      </c>
      <c r="F101" s="111"/>
      <c r="G101" s="90">
        <f t="shared" si="8"/>
        <v>0</v>
      </c>
    </row>
    <row r="102" spans="1:7" s="46" customFormat="1" ht="25.5">
      <c r="A102" s="193">
        <f t="shared" si="9"/>
        <v>69</v>
      </c>
      <c r="B102" s="60"/>
      <c r="C102" s="60"/>
      <c r="D102" s="2" t="s">
        <v>89</v>
      </c>
      <c r="E102" s="76">
        <v>96</v>
      </c>
      <c r="F102" s="112">
        <v>95.9</v>
      </c>
      <c r="G102" s="90">
        <f t="shared" si="8"/>
        <v>99.89583333333334</v>
      </c>
    </row>
    <row r="103" spans="1:7" s="46" customFormat="1" ht="25.5">
      <c r="A103" s="193">
        <f t="shared" si="9"/>
        <v>70</v>
      </c>
      <c r="B103" s="60"/>
      <c r="C103" s="60"/>
      <c r="D103" s="12" t="s">
        <v>59</v>
      </c>
      <c r="E103" s="76">
        <v>18.6</v>
      </c>
      <c r="F103" s="111">
        <v>18.6</v>
      </c>
      <c r="G103" s="90">
        <f t="shared" si="8"/>
        <v>100</v>
      </c>
    </row>
    <row r="104" spans="1:7" s="46" customFormat="1" ht="25.5">
      <c r="A104" s="193">
        <f t="shared" si="9"/>
        <v>71</v>
      </c>
      <c r="B104" s="60"/>
      <c r="C104" s="60"/>
      <c r="D104" s="12" t="s">
        <v>60</v>
      </c>
      <c r="E104" s="76">
        <v>20.2</v>
      </c>
      <c r="F104" s="111">
        <v>20.2</v>
      </c>
      <c r="G104" s="90">
        <f t="shared" si="8"/>
        <v>100</v>
      </c>
    </row>
    <row r="105" spans="1:7" s="46" customFormat="1" ht="25.5">
      <c r="A105" s="193">
        <f t="shared" si="9"/>
        <v>72</v>
      </c>
      <c r="B105" s="60"/>
      <c r="C105" s="60"/>
      <c r="D105" s="12" t="s">
        <v>61</v>
      </c>
      <c r="E105" s="76">
        <v>20</v>
      </c>
      <c r="F105" s="113">
        <v>20</v>
      </c>
      <c r="G105" s="90">
        <f t="shared" si="8"/>
        <v>100</v>
      </c>
    </row>
    <row r="106" spans="1:7" s="46" customFormat="1" ht="25.5">
      <c r="A106" s="193">
        <f t="shared" si="9"/>
        <v>73</v>
      </c>
      <c r="B106" s="60"/>
      <c r="C106" s="60"/>
      <c r="D106" s="12" t="s">
        <v>90</v>
      </c>
      <c r="E106" s="76">
        <v>56.6</v>
      </c>
      <c r="F106" s="111">
        <v>56.6</v>
      </c>
      <c r="G106" s="90">
        <f t="shared" si="8"/>
        <v>100</v>
      </c>
    </row>
    <row r="107" spans="1:7" s="46" customFormat="1" ht="25.5">
      <c r="A107" s="193">
        <f t="shared" si="9"/>
        <v>74</v>
      </c>
      <c r="B107" s="60"/>
      <c r="C107" s="60"/>
      <c r="D107" s="12" t="s">
        <v>18</v>
      </c>
      <c r="E107" s="76">
        <v>36.2</v>
      </c>
      <c r="F107" s="111">
        <v>36.2</v>
      </c>
      <c r="G107" s="90">
        <f>F107/E107*100</f>
        <v>100</v>
      </c>
    </row>
    <row r="108" spans="1:7" s="46" customFormat="1" ht="15.75">
      <c r="A108" s="193">
        <f t="shared" si="9"/>
        <v>75</v>
      </c>
      <c r="B108" s="60"/>
      <c r="C108" s="60"/>
      <c r="D108" s="167" t="s">
        <v>172</v>
      </c>
      <c r="E108" s="163">
        <v>116.4</v>
      </c>
      <c r="F108" s="176">
        <v>16.4</v>
      </c>
      <c r="G108" s="175">
        <f>F108/E108*100</f>
        <v>14.089347079037799</v>
      </c>
    </row>
    <row r="109" spans="1:7" s="46" customFormat="1" ht="15.75">
      <c r="A109" s="193">
        <f t="shared" si="9"/>
        <v>76</v>
      </c>
      <c r="B109" s="60"/>
      <c r="C109" s="60"/>
      <c r="D109" s="167" t="s">
        <v>173</v>
      </c>
      <c r="E109" s="163">
        <v>1479.9</v>
      </c>
      <c r="F109" s="176">
        <v>1341.4</v>
      </c>
      <c r="G109" s="175">
        <f>F109/E109*100</f>
        <v>90.64125954456382</v>
      </c>
    </row>
    <row r="110" spans="1:7" s="46" customFormat="1" ht="25.5">
      <c r="A110" s="193">
        <f t="shared" si="9"/>
        <v>77</v>
      </c>
      <c r="B110" s="60"/>
      <c r="C110" s="60"/>
      <c r="D110" s="167" t="s">
        <v>174</v>
      </c>
      <c r="E110" s="163">
        <v>32.6</v>
      </c>
      <c r="F110" s="176">
        <v>32.6</v>
      </c>
      <c r="G110" s="175">
        <f>F110/E110*100</f>
        <v>100</v>
      </c>
    </row>
    <row r="111" spans="1:7" s="46" customFormat="1" ht="15.75">
      <c r="A111" s="193">
        <f t="shared" si="9"/>
        <v>78</v>
      </c>
      <c r="B111" s="60"/>
      <c r="C111" s="60"/>
      <c r="D111" s="2" t="s">
        <v>175</v>
      </c>
      <c r="E111" s="11">
        <v>927.3</v>
      </c>
      <c r="F111" s="2"/>
      <c r="G111" s="3"/>
    </row>
    <row r="112" spans="1:7" s="46" customFormat="1" ht="15.75">
      <c r="A112" s="60"/>
      <c r="B112" s="60"/>
      <c r="C112" s="60"/>
      <c r="D112" s="80" t="s">
        <v>117</v>
      </c>
      <c r="E112" s="91">
        <f>SUM(E113:E132)</f>
        <v>8181.599999999999</v>
      </c>
      <c r="F112" s="91">
        <f>SUM(F113:F132)</f>
        <v>4057.6000000000004</v>
      </c>
      <c r="G112" s="147">
        <f t="shared" si="8"/>
        <v>49.59421140119293</v>
      </c>
    </row>
    <row r="113" spans="1:7" s="46" customFormat="1" ht="15">
      <c r="A113" s="193">
        <v>79</v>
      </c>
      <c r="B113" s="43"/>
      <c r="C113" s="43">
        <v>3141</v>
      </c>
      <c r="D113" s="6" t="s">
        <v>106</v>
      </c>
      <c r="E113" s="76">
        <v>3111.8</v>
      </c>
      <c r="F113" s="112"/>
      <c r="G113" s="90">
        <f t="shared" si="8"/>
        <v>0</v>
      </c>
    </row>
    <row r="114" spans="1:7" s="46" customFormat="1" ht="25.5">
      <c r="A114" s="193">
        <f aca="true" t="shared" si="10" ref="A114:A132">A113+1</f>
        <v>80</v>
      </c>
      <c r="B114" s="43"/>
      <c r="C114" s="43">
        <v>3141</v>
      </c>
      <c r="D114" s="12" t="s">
        <v>70</v>
      </c>
      <c r="E114" s="76">
        <v>243.6</v>
      </c>
      <c r="F114" s="112">
        <v>243.6</v>
      </c>
      <c r="G114" s="90">
        <f t="shared" si="8"/>
        <v>100</v>
      </c>
    </row>
    <row r="115" spans="1:7" s="46" customFormat="1" ht="30">
      <c r="A115" s="193">
        <f t="shared" si="10"/>
        <v>81</v>
      </c>
      <c r="B115" s="43"/>
      <c r="C115" s="43">
        <v>3141</v>
      </c>
      <c r="D115" s="18" t="s">
        <v>95</v>
      </c>
      <c r="E115" s="76">
        <v>68.4</v>
      </c>
      <c r="F115" s="112">
        <v>68.4</v>
      </c>
      <c r="G115" s="90">
        <f t="shared" si="8"/>
        <v>100</v>
      </c>
    </row>
    <row r="116" spans="1:7" s="46" customFormat="1" ht="25.5">
      <c r="A116" s="193">
        <f t="shared" si="10"/>
        <v>82</v>
      </c>
      <c r="B116" s="43"/>
      <c r="C116" s="43">
        <v>3141</v>
      </c>
      <c r="D116" s="12" t="s">
        <v>79</v>
      </c>
      <c r="E116" s="76">
        <v>4.6</v>
      </c>
      <c r="F116" s="112">
        <v>4.6</v>
      </c>
      <c r="G116" s="90">
        <f t="shared" si="8"/>
        <v>100</v>
      </c>
    </row>
    <row r="117" spans="1:7" s="46" customFormat="1" ht="25.5">
      <c r="A117" s="193">
        <f t="shared" si="10"/>
        <v>83</v>
      </c>
      <c r="B117" s="61"/>
      <c r="C117" s="43">
        <v>3141</v>
      </c>
      <c r="D117" s="12" t="s">
        <v>71</v>
      </c>
      <c r="E117" s="76">
        <v>281.2</v>
      </c>
      <c r="F117" s="112">
        <v>281.2</v>
      </c>
      <c r="G117" s="90">
        <f t="shared" si="8"/>
        <v>100</v>
      </c>
    </row>
    <row r="118" spans="1:7" s="46" customFormat="1" ht="25.5">
      <c r="A118" s="193">
        <f t="shared" si="10"/>
        <v>84</v>
      </c>
      <c r="B118" s="61"/>
      <c r="C118" s="43">
        <v>3141</v>
      </c>
      <c r="D118" s="12" t="s">
        <v>80</v>
      </c>
      <c r="E118" s="76">
        <v>5.3</v>
      </c>
      <c r="F118" s="112">
        <v>5.3</v>
      </c>
      <c r="G118" s="90">
        <f t="shared" si="8"/>
        <v>100</v>
      </c>
    </row>
    <row r="119" spans="1:7" s="46" customFormat="1" ht="25.5">
      <c r="A119" s="193">
        <f t="shared" si="10"/>
        <v>85</v>
      </c>
      <c r="B119" s="61"/>
      <c r="C119" s="43">
        <v>3141</v>
      </c>
      <c r="D119" s="12" t="s">
        <v>72</v>
      </c>
      <c r="E119" s="76">
        <v>245</v>
      </c>
      <c r="F119" s="92">
        <v>245</v>
      </c>
      <c r="G119" s="90">
        <f t="shared" si="8"/>
        <v>100</v>
      </c>
    </row>
    <row r="120" spans="1:7" s="46" customFormat="1" ht="25.5">
      <c r="A120" s="193">
        <f t="shared" si="10"/>
        <v>86</v>
      </c>
      <c r="B120" s="43"/>
      <c r="C120" s="43">
        <v>3141</v>
      </c>
      <c r="D120" s="12" t="s">
        <v>81</v>
      </c>
      <c r="E120" s="76">
        <v>4.6</v>
      </c>
      <c r="F120" s="112">
        <v>4.6</v>
      </c>
      <c r="G120" s="90">
        <f t="shared" si="8"/>
        <v>100</v>
      </c>
    </row>
    <row r="121" spans="1:7" s="46" customFormat="1" ht="25.5">
      <c r="A121" s="193">
        <f t="shared" si="10"/>
        <v>87</v>
      </c>
      <c r="B121" s="43"/>
      <c r="C121" s="43">
        <v>3141</v>
      </c>
      <c r="D121" s="12" t="s">
        <v>73</v>
      </c>
      <c r="E121" s="76">
        <v>1051.4</v>
      </c>
      <c r="F121" s="112">
        <v>1051.4</v>
      </c>
      <c r="G121" s="90">
        <f t="shared" si="8"/>
        <v>100</v>
      </c>
    </row>
    <row r="122" spans="1:7" s="46" customFormat="1" ht="25.5">
      <c r="A122" s="193">
        <f t="shared" si="10"/>
        <v>88</v>
      </c>
      <c r="B122" s="43"/>
      <c r="C122" s="43">
        <v>3141</v>
      </c>
      <c r="D122" s="12" t="s">
        <v>82</v>
      </c>
      <c r="E122" s="76">
        <v>19.8</v>
      </c>
      <c r="F122" s="112">
        <v>10.5</v>
      </c>
      <c r="G122" s="90">
        <f t="shared" si="8"/>
        <v>53.03030303030303</v>
      </c>
    </row>
    <row r="123" spans="1:7" s="46" customFormat="1" ht="30">
      <c r="A123" s="193">
        <f t="shared" si="10"/>
        <v>89</v>
      </c>
      <c r="B123" s="61"/>
      <c r="C123" s="43">
        <v>3141</v>
      </c>
      <c r="D123" s="13" t="s">
        <v>83</v>
      </c>
      <c r="E123" s="76">
        <v>558.6</v>
      </c>
      <c r="F123" s="111">
        <v>558.6</v>
      </c>
      <c r="G123" s="90">
        <f t="shared" si="8"/>
        <v>100</v>
      </c>
    </row>
    <row r="124" spans="1:7" s="46" customFormat="1" ht="25.5">
      <c r="A124" s="193">
        <f t="shared" si="10"/>
        <v>90</v>
      </c>
      <c r="B124" s="61"/>
      <c r="C124" s="43">
        <v>3142</v>
      </c>
      <c r="D124" s="120" t="s">
        <v>114</v>
      </c>
      <c r="E124" s="76">
        <v>10.5</v>
      </c>
      <c r="F124" s="111"/>
      <c r="G124" s="90">
        <f t="shared" si="8"/>
        <v>0</v>
      </c>
    </row>
    <row r="125" spans="1:7" s="46" customFormat="1" ht="25.5">
      <c r="A125" s="193">
        <f t="shared" si="10"/>
        <v>91</v>
      </c>
      <c r="B125" s="43"/>
      <c r="C125" s="43">
        <v>3141</v>
      </c>
      <c r="D125" s="8" t="s">
        <v>75</v>
      </c>
      <c r="E125" s="76">
        <v>472.3</v>
      </c>
      <c r="F125" s="112">
        <v>472.3</v>
      </c>
      <c r="G125" s="90">
        <f t="shared" si="8"/>
        <v>100</v>
      </c>
    </row>
    <row r="126" spans="1:7" s="46" customFormat="1" ht="25.5">
      <c r="A126" s="193">
        <f t="shared" si="10"/>
        <v>92</v>
      </c>
      <c r="B126" s="43"/>
      <c r="C126" s="43">
        <v>3141</v>
      </c>
      <c r="D126" s="8" t="s">
        <v>74</v>
      </c>
      <c r="E126" s="76">
        <v>326.4</v>
      </c>
      <c r="F126" s="112">
        <v>326.4</v>
      </c>
      <c r="G126" s="90">
        <f t="shared" si="8"/>
        <v>100</v>
      </c>
    </row>
    <row r="127" spans="1:7" s="46" customFormat="1" ht="25.5">
      <c r="A127" s="193">
        <f t="shared" si="10"/>
        <v>93</v>
      </c>
      <c r="B127" s="61"/>
      <c r="C127" s="43">
        <v>3141</v>
      </c>
      <c r="D127" s="8" t="s">
        <v>76</v>
      </c>
      <c r="E127" s="76">
        <v>122.4</v>
      </c>
      <c r="F127" s="112">
        <v>122.4</v>
      </c>
      <c r="G127" s="90">
        <f t="shared" si="8"/>
        <v>100</v>
      </c>
    </row>
    <row r="128" spans="1:7" s="46" customFormat="1" ht="25.5">
      <c r="A128" s="193">
        <f t="shared" si="10"/>
        <v>94</v>
      </c>
      <c r="B128" s="61"/>
      <c r="C128" s="43">
        <v>3141</v>
      </c>
      <c r="D128" s="8" t="s">
        <v>97</v>
      </c>
      <c r="E128" s="76">
        <v>1429.4</v>
      </c>
      <c r="F128" s="112">
        <v>651.9</v>
      </c>
      <c r="G128" s="90">
        <f t="shared" si="8"/>
        <v>45.60654820204281</v>
      </c>
    </row>
    <row r="129" spans="1:7" s="46" customFormat="1" ht="25.5">
      <c r="A129" s="193">
        <f t="shared" si="10"/>
        <v>95</v>
      </c>
      <c r="B129" s="61"/>
      <c r="C129" s="43"/>
      <c r="D129" s="8" t="s">
        <v>98</v>
      </c>
      <c r="E129" s="76">
        <v>23.6</v>
      </c>
      <c r="F129" s="112">
        <v>11.4</v>
      </c>
      <c r="G129" s="90">
        <f>F129/E129*100</f>
        <v>48.30508474576271</v>
      </c>
    </row>
    <row r="130" spans="1:7" s="46" customFormat="1" ht="26.25">
      <c r="A130" s="193">
        <f t="shared" si="10"/>
        <v>96</v>
      </c>
      <c r="B130" s="61"/>
      <c r="C130" s="43"/>
      <c r="D130" s="2" t="s">
        <v>176</v>
      </c>
      <c r="E130" s="2">
        <v>50.9</v>
      </c>
      <c r="F130" s="2"/>
      <c r="G130" s="168">
        <f>F130/E130*100</f>
        <v>0</v>
      </c>
    </row>
    <row r="131" spans="1:7" s="46" customFormat="1" ht="26.25">
      <c r="A131" s="193">
        <f t="shared" si="10"/>
        <v>97</v>
      </c>
      <c r="B131" s="61"/>
      <c r="C131" s="43"/>
      <c r="D131" s="2" t="s">
        <v>177</v>
      </c>
      <c r="E131" s="2">
        <v>47.1</v>
      </c>
      <c r="F131" s="2"/>
      <c r="G131" s="168">
        <f>F131/E131*100</f>
        <v>0</v>
      </c>
    </row>
    <row r="132" spans="1:7" s="46" customFormat="1" ht="26.25">
      <c r="A132" s="193">
        <f t="shared" si="10"/>
        <v>98</v>
      </c>
      <c r="B132" s="43"/>
      <c r="C132" s="43">
        <v>3141</v>
      </c>
      <c r="D132" s="2" t="s">
        <v>178</v>
      </c>
      <c r="E132" s="2">
        <v>104.7</v>
      </c>
      <c r="F132" s="2"/>
      <c r="G132" s="168">
        <f>F132/E132*100</f>
        <v>0</v>
      </c>
    </row>
    <row r="133" spans="1:7" s="21" customFormat="1" ht="15.75">
      <c r="A133" s="215" t="s">
        <v>126</v>
      </c>
      <c r="B133" s="215"/>
      <c r="C133" s="215"/>
      <c r="D133" s="215"/>
      <c r="E133" s="141">
        <f>E94+E112</f>
        <v>21061.7</v>
      </c>
      <c r="F133" s="141">
        <f>F94+F112</f>
        <v>6461.5</v>
      </c>
      <c r="G133" s="137">
        <f>F133/E133*100</f>
        <v>30.67891005949187</v>
      </c>
    </row>
    <row r="134" spans="1:7" s="21" customFormat="1" ht="15.75">
      <c r="A134" s="39"/>
      <c r="B134" s="33">
        <v>170703</v>
      </c>
      <c r="C134" s="212" t="s">
        <v>140</v>
      </c>
      <c r="D134" s="212"/>
      <c r="E134" s="212"/>
      <c r="F134" s="212"/>
      <c r="G134" s="212"/>
    </row>
    <row r="135" spans="1:7" s="21" customFormat="1" ht="15.75">
      <c r="A135" s="39"/>
      <c r="B135" s="33"/>
      <c r="C135" s="34"/>
      <c r="D135" s="81" t="s">
        <v>118</v>
      </c>
      <c r="E135" s="152">
        <f>SUM(E136:E144)</f>
        <v>3253.1999999999994</v>
      </c>
      <c r="F135" s="152">
        <f>SUM(F136:F144)</f>
        <v>3106.7</v>
      </c>
      <c r="G135" s="147">
        <f aca="true" t="shared" si="11" ref="G135:G148">F135/E135*100</f>
        <v>95.49674166974059</v>
      </c>
    </row>
    <row r="136" spans="1:7" s="21" customFormat="1" ht="26.25">
      <c r="A136" s="193">
        <v>99</v>
      </c>
      <c r="B136" s="43"/>
      <c r="C136" s="43">
        <v>3132</v>
      </c>
      <c r="D136" s="8" t="s">
        <v>103</v>
      </c>
      <c r="E136" s="76">
        <v>36</v>
      </c>
      <c r="F136" s="114">
        <v>36</v>
      </c>
      <c r="G136" s="90">
        <f t="shared" si="11"/>
        <v>100</v>
      </c>
    </row>
    <row r="137" spans="1:7" s="21" customFormat="1" ht="15">
      <c r="A137" s="193">
        <f>A136+1</f>
        <v>100</v>
      </c>
      <c r="B137" s="43"/>
      <c r="C137" s="43">
        <v>3132</v>
      </c>
      <c r="D137" s="8" t="s">
        <v>104</v>
      </c>
      <c r="E137" s="76">
        <v>1499</v>
      </c>
      <c r="F137" s="115">
        <v>1410.8</v>
      </c>
      <c r="G137" s="90">
        <f t="shared" si="11"/>
        <v>94.11607738492329</v>
      </c>
    </row>
    <row r="138" spans="1:7" s="21" customFormat="1" ht="25.5">
      <c r="A138" s="193">
        <f>A137+1</f>
        <v>101</v>
      </c>
      <c r="B138" s="43"/>
      <c r="C138" s="43">
        <v>3132</v>
      </c>
      <c r="D138" s="8" t="s">
        <v>105</v>
      </c>
      <c r="E138" s="76">
        <v>23.6</v>
      </c>
      <c r="F138" s="112"/>
      <c r="G138" s="90">
        <f t="shared" si="11"/>
        <v>0</v>
      </c>
    </row>
    <row r="139" spans="1:7" s="21" customFormat="1" ht="25.5">
      <c r="A139" s="193">
        <f>A138+1</f>
        <v>102</v>
      </c>
      <c r="B139" s="43"/>
      <c r="C139" s="43">
        <v>3132</v>
      </c>
      <c r="D139" s="119" t="s">
        <v>115</v>
      </c>
      <c r="E139" s="76">
        <v>1265.8</v>
      </c>
      <c r="F139" s="112">
        <v>1236.2</v>
      </c>
      <c r="G139" s="90">
        <f t="shared" si="11"/>
        <v>97.66155790804235</v>
      </c>
    </row>
    <row r="140" spans="1:7" s="21" customFormat="1" ht="25.5">
      <c r="A140" s="193">
        <f>A139+1</f>
        <v>103</v>
      </c>
      <c r="B140" s="43"/>
      <c r="C140" s="43">
        <v>3142</v>
      </c>
      <c r="D140" s="119" t="s">
        <v>0</v>
      </c>
      <c r="E140" s="76">
        <v>24.9</v>
      </c>
      <c r="F140" s="112">
        <v>24.9</v>
      </c>
      <c r="G140" s="90">
        <f t="shared" si="11"/>
        <v>100</v>
      </c>
    </row>
    <row r="141" spans="1:7" s="21" customFormat="1" ht="15">
      <c r="A141" s="193">
        <f>A140+1</f>
        <v>104</v>
      </c>
      <c r="B141" s="43"/>
      <c r="C141" s="43">
        <v>3142</v>
      </c>
      <c r="D141" s="119" t="s">
        <v>22</v>
      </c>
      <c r="E141" s="76">
        <v>258.6</v>
      </c>
      <c r="F141" s="112">
        <v>258.6</v>
      </c>
      <c r="G141" s="90">
        <f t="shared" si="11"/>
        <v>100</v>
      </c>
    </row>
    <row r="142" spans="1:7" s="21" customFormat="1" ht="25.5">
      <c r="A142" s="193">
        <f aca="true" t="shared" si="12" ref="A142:A148">A141+1</f>
        <v>105</v>
      </c>
      <c r="B142" s="43"/>
      <c r="C142" s="43"/>
      <c r="D142" s="119" t="s">
        <v>23</v>
      </c>
      <c r="E142" s="76">
        <v>5.1</v>
      </c>
      <c r="F142" s="112"/>
      <c r="G142" s="90">
        <f>F142/E142*100</f>
        <v>0</v>
      </c>
    </row>
    <row r="143" spans="1:7" s="21" customFormat="1" ht="15">
      <c r="A143" s="193">
        <f t="shared" si="12"/>
        <v>106</v>
      </c>
      <c r="B143" s="43"/>
      <c r="C143" s="43"/>
      <c r="D143" s="159" t="s">
        <v>179</v>
      </c>
      <c r="E143" s="2">
        <v>138.1</v>
      </c>
      <c r="F143" s="2">
        <v>138.1</v>
      </c>
      <c r="G143" s="168">
        <f>F143/E143*100</f>
        <v>100</v>
      </c>
    </row>
    <row r="144" spans="1:7" s="21" customFormat="1" ht="26.25">
      <c r="A144" s="193">
        <f t="shared" si="12"/>
        <v>107</v>
      </c>
      <c r="B144" s="43"/>
      <c r="C144" s="43">
        <v>3142</v>
      </c>
      <c r="D144" s="159" t="s">
        <v>180</v>
      </c>
      <c r="E144" s="2">
        <v>2.1</v>
      </c>
      <c r="F144" s="2">
        <v>2.1</v>
      </c>
      <c r="G144" s="168">
        <f>F144/E144*100</f>
        <v>100</v>
      </c>
    </row>
    <row r="145" spans="1:7" s="21" customFormat="1" ht="15.75">
      <c r="A145" s="193">
        <f t="shared" si="12"/>
        <v>108</v>
      </c>
      <c r="B145" s="43"/>
      <c r="C145" s="43"/>
      <c r="D145" s="80" t="s">
        <v>117</v>
      </c>
      <c r="E145" s="149">
        <f>SUM(E146:E148)</f>
        <v>218.6</v>
      </c>
      <c r="F145" s="149">
        <f>SUM(F146:F148)</f>
        <v>22</v>
      </c>
      <c r="G145" s="147">
        <f t="shared" si="11"/>
        <v>10.064043915827996</v>
      </c>
    </row>
    <row r="146" spans="1:7" s="21" customFormat="1" ht="25.5">
      <c r="A146" s="193">
        <f t="shared" si="12"/>
        <v>109</v>
      </c>
      <c r="B146" s="43"/>
      <c r="C146" s="43"/>
      <c r="D146" s="8" t="s">
        <v>64</v>
      </c>
      <c r="E146" s="76">
        <v>100</v>
      </c>
      <c r="F146" s="112"/>
      <c r="G146" s="90">
        <f t="shared" si="11"/>
        <v>0</v>
      </c>
    </row>
    <row r="147" spans="1:7" s="21" customFormat="1" ht="25.5">
      <c r="A147" s="193">
        <f t="shared" si="12"/>
        <v>110</v>
      </c>
      <c r="B147" s="43"/>
      <c r="C147" s="43"/>
      <c r="D147" s="8" t="s">
        <v>65</v>
      </c>
      <c r="E147" s="76">
        <v>96.6</v>
      </c>
      <c r="F147" s="112"/>
      <c r="G147" s="90">
        <f t="shared" si="11"/>
        <v>0</v>
      </c>
    </row>
    <row r="148" spans="1:7" s="21" customFormat="1" ht="25.5">
      <c r="A148" s="193">
        <f t="shared" si="12"/>
        <v>111</v>
      </c>
      <c r="B148" s="43"/>
      <c r="C148" s="43"/>
      <c r="D148" s="8" t="s">
        <v>66</v>
      </c>
      <c r="E148" s="76">
        <v>22</v>
      </c>
      <c r="F148" s="92">
        <v>22</v>
      </c>
      <c r="G148" s="90">
        <f t="shared" si="11"/>
        <v>100</v>
      </c>
    </row>
    <row r="149" spans="1:7" s="21" customFormat="1" ht="15">
      <c r="A149" s="207" t="s">
        <v>49</v>
      </c>
      <c r="B149" s="207"/>
      <c r="C149" s="207"/>
      <c r="D149" s="207"/>
      <c r="E149" s="127">
        <f>E135+E145</f>
        <v>3471.7999999999993</v>
      </c>
      <c r="F149" s="127">
        <f>F135+F145</f>
        <v>3128.7</v>
      </c>
      <c r="G149" s="137">
        <f>F149/E149*100</f>
        <v>90.11751829022411</v>
      </c>
    </row>
    <row r="150" spans="1:7" s="21" customFormat="1" ht="15.75">
      <c r="A150" s="203" t="s">
        <v>181</v>
      </c>
      <c r="B150" s="203"/>
      <c r="C150" s="203"/>
      <c r="D150" s="203"/>
      <c r="E150" s="203"/>
      <c r="F150" s="203"/>
      <c r="G150" s="203"/>
    </row>
    <row r="151" spans="1:7" s="21" customFormat="1" ht="15.75">
      <c r="A151" s="33"/>
      <c r="B151" s="33"/>
      <c r="C151" s="33"/>
      <c r="D151" s="80" t="s">
        <v>117</v>
      </c>
      <c r="E151" s="172">
        <f>SUM(E152:E153)</f>
        <v>3414.5</v>
      </c>
      <c r="F151" s="172">
        <f>SUM(F152:F153)</f>
        <v>3189.1</v>
      </c>
      <c r="G151" s="172">
        <f>SUM(G152:G153)</f>
        <v>94.84312267657992</v>
      </c>
    </row>
    <row r="152" spans="1:7" s="21" customFormat="1" ht="15.75">
      <c r="A152" s="39">
        <v>112</v>
      </c>
      <c r="B152" s="33"/>
      <c r="C152" s="33"/>
      <c r="D152" s="6" t="s">
        <v>182</v>
      </c>
      <c r="E152" s="83">
        <v>52</v>
      </c>
      <c r="F152" s="153"/>
      <c r="G152" s="86"/>
    </row>
    <row r="153" spans="1:7" s="21" customFormat="1" ht="15">
      <c r="A153" s="7">
        <v>113</v>
      </c>
      <c r="B153" s="62"/>
      <c r="C153" s="4">
        <v>3210</v>
      </c>
      <c r="D153" s="117" t="s">
        <v>183</v>
      </c>
      <c r="E153" s="95">
        <v>3362.5</v>
      </c>
      <c r="F153" s="95">
        <v>3189.1</v>
      </c>
      <c r="G153" s="86">
        <f>F153/E153*100</f>
        <v>94.84312267657992</v>
      </c>
    </row>
    <row r="154" spans="1:7" s="21" customFormat="1" ht="15.75">
      <c r="A154" s="215" t="s">
        <v>50</v>
      </c>
      <c r="B154" s="215"/>
      <c r="C154" s="215"/>
      <c r="D154" s="215"/>
      <c r="E154" s="140">
        <f>SUM(E152:E153)</f>
        <v>3414.5</v>
      </c>
      <c r="F154" s="140">
        <f>SUM(F152:F153)</f>
        <v>3189.1</v>
      </c>
      <c r="G154" s="128">
        <f>F154/E154*100</f>
        <v>93.39874066481183</v>
      </c>
    </row>
    <row r="155" spans="1:7" s="21" customFormat="1" ht="15">
      <c r="A155" s="39"/>
      <c r="B155" s="71">
        <v>250380</v>
      </c>
      <c r="C155" s="9">
        <v>3220</v>
      </c>
      <c r="D155" s="5" t="s">
        <v>127</v>
      </c>
      <c r="E155" s="58"/>
      <c r="F155" s="58"/>
      <c r="G155" s="45"/>
    </row>
    <row r="156" spans="1:7" s="21" customFormat="1" ht="15.75">
      <c r="A156" s="39"/>
      <c r="B156" s="71"/>
      <c r="C156" s="9"/>
      <c r="D156" s="81" t="s">
        <v>118</v>
      </c>
      <c r="E156" s="95">
        <v>550</v>
      </c>
      <c r="F156" s="58">
        <f>F157</f>
        <v>0</v>
      </c>
      <c r="G156" s="90">
        <f>F156/E156*100</f>
        <v>0</v>
      </c>
    </row>
    <row r="157" spans="1:7" s="21" customFormat="1" ht="25.5">
      <c r="A157" s="39">
        <v>114</v>
      </c>
      <c r="B157" s="71"/>
      <c r="C157" s="9"/>
      <c r="D157" s="6" t="s">
        <v>121</v>
      </c>
      <c r="E157" s="95">
        <v>550</v>
      </c>
      <c r="F157" s="95"/>
      <c r="G157" s="90">
        <f>F157/E157*100</f>
        <v>0</v>
      </c>
    </row>
    <row r="158" spans="1:7" s="21" customFormat="1" ht="15.75">
      <c r="A158" s="39"/>
      <c r="B158" s="71"/>
      <c r="C158" s="9"/>
      <c r="D158" s="80" t="s">
        <v>117</v>
      </c>
      <c r="E158" s="95">
        <f>E159</f>
        <v>134</v>
      </c>
      <c r="F158" s="95">
        <f>F159</f>
        <v>134</v>
      </c>
      <c r="G158" s="175">
        <f>F158/E158*100</f>
        <v>100</v>
      </c>
    </row>
    <row r="159" spans="1:7" s="21" customFormat="1" ht="38.25">
      <c r="A159" s="39">
        <v>115</v>
      </c>
      <c r="B159" s="60"/>
      <c r="C159" s="9">
        <v>3220</v>
      </c>
      <c r="D159" s="162" t="s">
        <v>190</v>
      </c>
      <c r="E159" s="168">
        <v>134</v>
      </c>
      <c r="F159" s="170">
        <v>134</v>
      </c>
      <c r="G159" s="175">
        <f>F159/E159*100</f>
        <v>100</v>
      </c>
    </row>
    <row r="160" spans="1:7" s="21" customFormat="1" ht="15.75">
      <c r="A160" s="216" t="s">
        <v>51</v>
      </c>
      <c r="B160" s="217"/>
      <c r="C160" s="217"/>
      <c r="D160" s="218"/>
      <c r="E160" s="140">
        <f>E156+E158</f>
        <v>684</v>
      </c>
      <c r="F160" s="140">
        <f>F156+F158</f>
        <v>134</v>
      </c>
      <c r="G160" s="137">
        <f>F160/E160*100</f>
        <v>19.5906432748538</v>
      </c>
    </row>
    <row r="161" spans="1:7" s="21" customFormat="1" ht="18">
      <c r="A161" s="222" t="s">
        <v>191</v>
      </c>
      <c r="B161" s="194"/>
      <c r="C161" s="194"/>
      <c r="D161" s="194"/>
      <c r="E161" s="195"/>
      <c r="F161" s="195"/>
      <c r="G161" s="196"/>
    </row>
    <row r="162" spans="1:7" s="21" customFormat="1" ht="18.75">
      <c r="A162" s="164"/>
      <c r="B162" s="166"/>
      <c r="C162" s="166"/>
      <c r="D162" s="180" t="s">
        <v>117</v>
      </c>
      <c r="E162" s="182">
        <f>E163</f>
        <v>1728.1</v>
      </c>
      <c r="F162" s="182">
        <f>F163</f>
        <v>1728.1</v>
      </c>
      <c r="G162" s="90">
        <f>F162/E162*100</f>
        <v>100</v>
      </c>
    </row>
    <row r="163" spans="1:7" s="21" customFormat="1" ht="15.75">
      <c r="A163" s="39">
        <v>116</v>
      </c>
      <c r="B163" s="60"/>
      <c r="C163" s="60"/>
      <c r="D163" s="181" t="s">
        <v>56</v>
      </c>
      <c r="E163" s="169">
        <v>1728.1</v>
      </c>
      <c r="F163" s="169">
        <v>1728.1</v>
      </c>
      <c r="G163" s="90">
        <f>F163/E163*100</f>
        <v>100</v>
      </c>
    </row>
    <row r="164" spans="1:7" s="21" customFormat="1" ht="17.25" customHeight="1">
      <c r="A164" s="216" t="s">
        <v>192</v>
      </c>
      <c r="B164" s="225"/>
      <c r="C164" s="225"/>
      <c r="D164" s="225"/>
      <c r="E164" s="140">
        <f>E163</f>
        <v>1728.1</v>
      </c>
      <c r="F164" s="140">
        <f>F163</f>
        <v>1728.1</v>
      </c>
      <c r="G164" s="137">
        <f>F164/E164*100</f>
        <v>100</v>
      </c>
    </row>
    <row r="165" spans="1:7" s="21" customFormat="1" ht="15" customHeight="1">
      <c r="A165" s="222" t="s">
        <v>184</v>
      </c>
      <c r="B165" s="223"/>
      <c r="C165" s="223"/>
      <c r="D165" s="223"/>
      <c r="E165" s="223"/>
      <c r="F165" s="223"/>
      <c r="G165" s="224"/>
    </row>
    <row r="166" spans="1:7" s="21" customFormat="1" ht="15" customHeight="1">
      <c r="A166" s="164"/>
      <c r="B166" s="165"/>
      <c r="C166" s="165"/>
      <c r="D166" s="81" t="s">
        <v>118</v>
      </c>
      <c r="E166" s="171">
        <f>E167+E168</f>
        <v>1506.2</v>
      </c>
      <c r="F166" s="171">
        <f>F167+F168</f>
        <v>796.9</v>
      </c>
      <c r="G166" s="90">
        <f>F166/E166*100</f>
        <v>52.90798034789537</v>
      </c>
    </row>
    <row r="167" spans="1:7" s="21" customFormat="1" ht="30.75" customHeight="1">
      <c r="A167" s="190">
        <v>117</v>
      </c>
      <c r="B167" s="165"/>
      <c r="C167" s="165"/>
      <c r="D167" s="2" t="s">
        <v>185</v>
      </c>
      <c r="E167" s="171">
        <v>106.2</v>
      </c>
      <c r="F167" s="2"/>
      <c r="G167" s="90">
        <f>F167/E167*100</f>
        <v>0</v>
      </c>
    </row>
    <row r="168" spans="1:7" s="21" customFormat="1" ht="25.5">
      <c r="A168" s="190">
        <v>118</v>
      </c>
      <c r="B168" s="165"/>
      <c r="C168" s="165"/>
      <c r="D168" s="2" t="s">
        <v>186</v>
      </c>
      <c r="E168" s="171">
        <v>1400</v>
      </c>
      <c r="F168" s="2">
        <v>796.9</v>
      </c>
      <c r="G168" s="90">
        <f>F168/E168*100</f>
        <v>56.921428571428564</v>
      </c>
    </row>
    <row r="169" spans="1:7" s="21" customFormat="1" ht="29.25" customHeight="1">
      <c r="A169" s="216" t="s">
        <v>187</v>
      </c>
      <c r="B169" s="225"/>
      <c r="C169" s="225"/>
      <c r="D169" s="226"/>
      <c r="E169" s="140">
        <f>SUM(E167:E168)</f>
        <v>1506.2</v>
      </c>
      <c r="F169" s="140">
        <f>SUM(F167:F168)</f>
        <v>796.9</v>
      </c>
      <c r="G169" s="137">
        <f>F169/E169*100</f>
        <v>52.90798034789537</v>
      </c>
    </row>
    <row r="170" spans="1:7" s="21" customFormat="1" ht="14.25">
      <c r="A170" s="212" t="s">
        <v>52</v>
      </c>
      <c r="B170" s="212"/>
      <c r="C170" s="212"/>
      <c r="D170" s="212"/>
      <c r="E170" s="212"/>
      <c r="F170" s="212"/>
      <c r="G170" s="212"/>
    </row>
    <row r="171" spans="1:7" s="21" customFormat="1" ht="15.75">
      <c r="A171" s="33"/>
      <c r="B171" s="105"/>
      <c r="C171" s="106"/>
      <c r="D171" s="81" t="s">
        <v>118</v>
      </c>
      <c r="E171" s="151">
        <f>SUM(E172:E175)</f>
        <v>266.6</v>
      </c>
      <c r="F171" s="151">
        <f>SUM(F172:F175)</f>
        <v>136.4</v>
      </c>
      <c r="G171" s="147">
        <f aca="true" t="shared" si="13" ref="G171:G177">F171/E171*100</f>
        <v>51.162790697674424</v>
      </c>
    </row>
    <row r="172" spans="1:7" s="21" customFormat="1" ht="26.25">
      <c r="A172" s="191">
        <v>119</v>
      </c>
      <c r="B172" s="79"/>
      <c r="C172" s="59">
        <v>2240</v>
      </c>
      <c r="D172" s="2" t="s">
        <v>119</v>
      </c>
      <c r="E172" s="96">
        <v>136.4</v>
      </c>
      <c r="F172" s="96">
        <v>136.4</v>
      </c>
      <c r="G172" s="90">
        <f t="shared" si="13"/>
        <v>100</v>
      </c>
    </row>
    <row r="173" spans="1:7" s="21" customFormat="1" ht="15">
      <c r="A173" s="191">
        <v>120</v>
      </c>
      <c r="B173" s="79"/>
      <c r="C173" s="59"/>
      <c r="D173" s="2" t="s">
        <v>120</v>
      </c>
      <c r="E173" s="96">
        <v>125.2</v>
      </c>
      <c r="F173" s="87"/>
      <c r="G173" s="90">
        <f t="shared" si="13"/>
        <v>0</v>
      </c>
    </row>
    <row r="174" spans="1:7" s="21" customFormat="1" ht="25.5">
      <c r="A174" s="191">
        <v>121</v>
      </c>
      <c r="B174" s="79"/>
      <c r="C174" s="59"/>
      <c r="D174" s="8" t="s">
        <v>188</v>
      </c>
      <c r="E174" s="2">
        <v>2.5</v>
      </c>
      <c r="F174" s="2"/>
      <c r="G174" s="175">
        <f t="shared" si="13"/>
        <v>0</v>
      </c>
    </row>
    <row r="175" spans="1:7" s="21" customFormat="1" ht="25.5">
      <c r="A175" s="191">
        <v>122</v>
      </c>
      <c r="B175" s="71">
        <v>240604</v>
      </c>
      <c r="C175" s="62">
        <v>2240</v>
      </c>
      <c r="D175" s="8" t="s">
        <v>189</v>
      </c>
      <c r="E175" s="2">
        <v>2.5</v>
      </c>
      <c r="F175" s="2"/>
      <c r="G175" s="175">
        <f t="shared" si="13"/>
        <v>0</v>
      </c>
    </row>
    <row r="176" spans="1:7" s="21" customFormat="1" ht="15">
      <c r="A176" s="207" t="s">
        <v>53</v>
      </c>
      <c r="B176" s="207"/>
      <c r="C176" s="207"/>
      <c r="D176" s="207"/>
      <c r="E176" s="127">
        <f>SUM(E172:E175)</f>
        <v>266.6</v>
      </c>
      <c r="F176" s="127">
        <f>SUM(F172:F175)</f>
        <v>136.4</v>
      </c>
      <c r="G176" s="137">
        <f t="shared" si="13"/>
        <v>51.162790697674424</v>
      </c>
    </row>
    <row r="177" spans="1:7" s="21" customFormat="1" ht="15.75">
      <c r="A177" s="99"/>
      <c r="B177" s="100"/>
      <c r="C177" s="100"/>
      <c r="D177" s="138" t="s">
        <v>128</v>
      </c>
      <c r="E177" s="97">
        <f>SUM(E21+E61+E88+E92+E133+E149+E154+E160+E176+E169+E164)</f>
        <v>54445.2</v>
      </c>
      <c r="F177" s="97">
        <f>SUM(F21+F61+F88+F92+F133+F149+F154+F160+F176+F169+F164)</f>
        <v>34065.1</v>
      </c>
      <c r="G177" s="139">
        <f t="shared" si="13"/>
        <v>62.56768273419879</v>
      </c>
    </row>
    <row r="178" spans="1:7" s="46" customFormat="1" ht="15.75" customHeight="1">
      <c r="A178" s="219" t="s">
        <v>137</v>
      </c>
      <c r="B178" s="220"/>
      <c r="C178" s="220"/>
      <c r="D178" s="220"/>
      <c r="E178" s="220"/>
      <c r="F178" s="220"/>
      <c r="G178" s="221"/>
    </row>
    <row r="179" spans="1:7" s="46" customFormat="1" ht="15.75">
      <c r="A179" s="60"/>
      <c r="B179" s="60"/>
      <c r="C179" s="60"/>
      <c r="D179" s="81" t="s">
        <v>118</v>
      </c>
      <c r="E179" s="91">
        <f>SUM(E180:E183)</f>
        <v>1230.8999999999999</v>
      </c>
      <c r="F179" s="91">
        <f>SUM(F180:F183)</f>
        <v>122.3</v>
      </c>
      <c r="G179" s="147">
        <f aca="true" t="shared" si="14" ref="G179:G190">F179/E179*100</f>
        <v>9.935819319197336</v>
      </c>
    </row>
    <row r="180" spans="1:7" s="46" customFormat="1" ht="25.5">
      <c r="A180" s="191">
        <v>123</v>
      </c>
      <c r="B180" s="43"/>
      <c r="C180" s="43">
        <v>3142</v>
      </c>
      <c r="D180" s="17" t="s">
        <v>99</v>
      </c>
      <c r="E180" s="76">
        <v>1105.6</v>
      </c>
      <c r="F180" s="144">
        <v>0</v>
      </c>
      <c r="G180" s="90">
        <f t="shared" si="14"/>
        <v>0</v>
      </c>
    </row>
    <row r="181" spans="1:7" s="46" customFormat="1" ht="25.5">
      <c r="A181" s="191">
        <f aca="true" t="shared" si="15" ref="A181:A190">A180+1</f>
        <v>124</v>
      </c>
      <c r="B181" s="43"/>
      <c r="C181" s="43">
        <v>3142</v>
      </c>
      <c r="D181" s="17" t="s">
        <v>93</v>
      </c>
      <c r="E181" s="76">
        <v>115.5</v>
      </c>
      <c r="F181" s="144">
        <v>115.5</v>
      </c>
      <c r="G181" s="90">
        <f t="shared" si="14"/>
        <v>100</v>
      </c>
    </row>
    <row r="182" spans="1:7" s="46" customFormat="1" ht="38.25">
      <c r="A182" s="191">
        <f t="shared" si="15"/>
        <v>125</v>
      </c>
      <c r="B182" s="43"/>
      <c r="C182" s="43">
        <v>3142</v>
      </c>
      <c r="D182" s="2" t="s">
        <v>1</v>
      </c>
      <c r="E182" s="76">
        <v>6.8</v>
      </c>
      <c r="F182" s="144">
        <v>6.8</v>
      </c>
      <c r="G182" s="90">
        <f t="shared" si="14"/>
        <v>100</v>
      </c>
    </row>
    <row r="183" spans="1:7" s="46" customFormat="1" ht="38.25">
      <c r="A183" s="191">
        <f t="shared" si="15"/>
        <v>126</v>
      </c>
      <c r="B183" s="43"/>
      <c r="C183" s="43">
        <v>3142</v>
      </c>
      <c r="D183" s="2" t="s">
        <v>2</v>
      </c>
      <c r="E183" s="76">
        <v>3</v>
      </c>
      <c r="F183" s="183">
        <v>0</v>
      </c>
      <c r="G183" s="90">
        <f t="shared" si="14"/>
        <v>0</v>
      </c>
    </row>
    <row r="184" spans="1:7" s="46" customFormat="1" ht="15.75">
      <c r="A184" s="191"/>
      <c r="B184" s="43"/>
      <c r="C184" s="43">
        <v>3122</v>
      </c>
      <c r="D184" s="80" t="s">
        <v>117</v>
      </c>
      <c r="E184" s="149">
        <f>SUM(E185:E190)</f>
        <v>1294</v>
      </c>
      <c r="F184" s="149">
        <f>SUM(F185:F190)</f>
        <v>1294</v>
      </c>
      <c r="G184" s="147">
        <f t="shared" si="14"/>
        <v>100</v>
      </c>
    </row>
    <row r="185" spans="1:7" s="46" customFormat="1" ht="25.5">
      <c r="A185" s="191">
        <v>127</v>
      </c>
      <c r="B185" s="62" t="s">
        <v>33</v>
      </c>
      <c r="C185" s="43">
        <v>3123</v>
      </c>
      <c r="D185" s="17" t="s">
        <v>16</v>
      </c>
      <c r="E185" s="103">
        <v>91</v>
      </c>
      <c r="F185" s="183">
        <v>91</v>
      </c>
      <c r="G185" s="177">
        <f t="shared" si="14"/>
        <v>100</v>
      </c>
    </row>
    <row r="186" spans="1:7" s="46" customFormat="1" ht="15">
      <c r="A186" s="191">
        <f t="shared" si="15"/>
        <v>128</v>
      </c>
      <c r="B186" s="62"/>
      <c r="C186" s="43"/>
      <c r="D186" s="17" t="s">
        <v>193</v>
      </c>
      <c r="E186" s="2">
        <v>88.6</v>
      </c>
      <c r="F186" s="2">
        <v>88.6</v>
      </c>
      <c r="G186" s="178">
        <f t="shared" si="14"/>
        <v>100</v>
      </c>
    </row>
    <row r="187" spans="1:7" s="46" customFormat="1" ht="15">
      <c r="A187" s="191">
        <f t="shared" si="15"/>
        <v>129</v>
      </c>
      <c r="B187" s="43"/>
      <c r="C187" s="43">
        <v>3122</v>
      </c>
      <c r="D187" s="17" t="s">
        <v>19</v>
      </c>
      <c r="E187" s="103">
        <v>268</v>
      </c>
      <c r="F187" s="183">
        <v>268</v>
      </c>
      <c r="G187" s="179">
        <f t="shared" si="14"/>
        <v>100</v>
      </c>
    </row>
    <row r="188" spans="1:7" s="46" customFormat="1" ht="15">
      <c r="A188" s="191">
        <f t="shared" si="15"/>
        <v>130</v>
      </c>
      <c r="B188" s="43"/>
      <c r="C188" s="43">
        <v>3122</v>
      </c>
      <c r="D188" s="17" t="s">
        <v>20</v>
      </c>
      <c r="E188" s="103">
        <v>300</v>
      </c>
      <c r="F188" s="183">
        <v>300</v>
      </c>
      <c r="G188" s="179">
        <f t="shared" si="14"/>
        <v>100</v>
      </c>
    </row>
    <row r="189" spans="1:7" s="46" customFormat="1" ht="15">
      <c r="A189" s="191">
        <f t="shared" si="15"/>
        <v>131</v>
      </c>
      <c r="B189" s="43"/>
      <c r="C189" s="43"/>
      <c r="D189" s="17" t="s">
        <v>194</v>
      </c>
      <c r="E189" s="2">
        <v>247.4</v>
      </c>
      <c r="F189" s="2">
        <v>247.4</v>
      </c>
      <c r="G189" s="178">
        <f t="shared" si="14"/>
        <v>100</v>
      </c>
    </row>
    <row r="190" spans="1:7" s="46" customFormat="1" ht="15">
      <c r="A190" s="191">
        <f t="shared" si="15"/>
        <v>132</v>
      </c>
      <c r="B190" s="43"/>
      <c r="C190" s="43"/>
      <c r="D190" s="17" t="s">
        <v>195</v>
      </c>
      <c r="E190" s="170">
        <v>299</v>
      </c>
      <c r="F190" s="170">
        <v>299</v>
      </c>
      <c r="G190" s="178">
        <f t="shared" si="14"/>
        <v>100</v>
      </c>
    </row>
    <row r="191" spans="1:8" s="53" customFormat="1" ht="15.75">
      <c r="A191" s="197" t="s">
        <v>138</v>
      </c>
      <c r="B191" s="197"/>
      <c r="C191" s="197"/>
      <c r="D191" s="197"/>
      <c r="E191" s="124">
        <f>E179+E184</f>
        <v>2524.8999999999996</v>
      </c>
      <c r="F191" s="124">
        <f>F179+F184</f>
        <v>1416.3</v>
      </c>
      <c r="G191" s="89">
        <f>F191/E191*100</f>
        <v>56.093310626163415</v>
      </c>
      <c r="H191" s="46"/>
    </row>
    <row r="192" spans="1:8" s="53" customFormat="1" ht="15.75">
      <c r="A192" s="203" t="s">
        <v>135</v>
      </c>
      <c r="B192" s="203"/>
      <c r="C192" s="203"/>
      <c r="D192" s="203"/>
      <c r="E192" s="203"/>
      <c r="F192" s="203"/>
      <c r="G192" s="203"/>
      <c r="H192" s="46"/>
    </row>
    <row r="193" spans="1:8" s="53" customFormat="1" ht="15.75">
      <c r="A193" s="60"/>
      <c r="B193" s="60"/>
      <c r="C193" s="60"/>
      <c r="D193" s="81" t="s">
        <v>118</v>
      </c>
      <c r="E193" s="154">
        <v>1490.5</v>
      </c>
      <c r="F193" s="155">
        <f>F194</f>
        <v>0</v>
      </c>
      <c r="G193" s="147">
        <f aca="true" t="shared" si="16" ref="G193:G199">F193/E193*100</f>
        <v>0</v>
      </c>
      <c r="H193" s="46"/>
    </row>
    <row r="194" spans="1:7" s="46" customFormat="1" ht="15">
      <c r="A194" s="39">
        <v>133</v>
      </c>
      <c r="B194" s="57"/>
      <c r="C194" s="43">
        <v>3142</v>
      </c>
      <c r="D194" s="16" t="s">
        <v>108</v>
      </c>
      <c r="E194" s="76">
        <v>1490.5</v>
      </c>
      <c r="F194" s="94"/>
      <c r="G194" s="90">
        <f t="shared" si="16"/>
        <v>0</v>
      </c>
    </row>
    <row r="195" spans="1:7" s="46" customFormat="1" ht="15.75">
      <c r="A195" s="39"/>
      <c r="B195" s="57"/>
      <c r="C195" s="43"/>
      <c r="D195" s="80" t="s">
        <v>117</v>
      </c>
      <c r="E195" s="149">
        <f>SUM(E196:E198)</f>
        <v>1376.5</v>
      </c>
      <c r="F195" s="149">
        <f>SUM(F196:F198)</f>
        <v>1366.5</v>
      </c>
      <c r="G195" s="147">
        <f t="shared" si="16"/>
        <v>99.27351979658555</v>
      </c>
    </row>
    <row r="196" spans="1:7" s="46" customFormat="1" ht="15">
      <c r="A196" s="39">
        <v>134</v>
      </c>
      <c r="B196" s="57"/>
      <c r="C196" s="43"/>
      <c r="D196" s="14" t="s">
        <v>107</v>
      </c>
      <c r="E196" s="76">
        <v>20</v>
      </c>
      <c r="F196" s="76">
        <v>20</v>
      </c>
      <c r="G196" s="90">
        <f t="shared" si="16"/>
        <v>100</v>
      </c>
    </row>
    <row r="197" spans="1:7" s="46" customFormat="1" ht="15">
      <c r="A197" s="39">
        <v>135</v>
      </c>
      <c r="B197" s="57"/>
      <c r="C197" s="43"/>
      <c r="D197" s="16" t="s">
        <v>122</v>
      </c>
      <c r="E197" s="76">
        <v>1223.5</v>
      </c>
      <c r="F197" s="116">
        <v>1213.5</v>
      </c>
      <c r="G197" s="90">
        <f t="shared" si="16"/>
        <v>99.1826726604005</v>
      </c>
    </row>
    <row r="198" spans="1:7" s="46" customFormat="1" ht="15">
      <c r="A198" s="39">
        <v>136</v>
      </c>
      <c r="B198" s="57"/>
      <c r="C198" s="43"/>
      <c r="D198" s="16" t="s">
        <v>123</v>
      </c>
      <c r="E198" s="76">
        <v>133</v>
      </c>
      <c r="F198" s="116">
        <v>133</v>
      </c>
      <c r="G198" s="90">
        <f t="shared" si="16"/>
        <v>100</v>
      </c>
    </row>
    <row r="199" spans="1:7" s="53" customFormat="1" ht="15.75">
      <c r="A199" s="197" t="s">
        <v>136</v>
      </c>
      <c r="B199" s="197"/>
      <c r="C199" s="197"/>
      <c r="D199" s="197"/>
      <c r="E199" s="124">
        <f>E193+E195</f>
        <v>2867</v>
      </c>
      <c r="F199" s="124">
        <f>F193+F195</f>
        <v>1366.5</v>
      </c>
      <c r="G199" s="89">
        <f t="shared" si="16"/>
        <v>47.663062434600626</v>
      </c>
    </row>
    <row r="200" spans="1:7" s="53" customFormat="1" ht="15.75">
      <c r="A200" s="203" t="s">
        <v>129</v>
      </c>
      <c r="B200" s="203"/>
      <c r="C200" s="203"/>
      <c r="D200" s="203"/>
      <c r="E200" s="203"/>
      <c r="F200" s="203"/>
      <c r="G200" s="203"/>
    </row>
    <row r="201" spans="1:7" s="53" customFormat="1" ht="15.75">
      <c r="A201" s="60"/>
      <c r="B201" s="60"/>
      <c r="C201" s="60"/>
      <c r="D201" s="80" t="s">
        <v>117</v>
      </c>
      <c r="E201" s="155">
        <f>SUM(E202:E211)</f>
        <v>5353.2</v>
      </c>
      <c r="F201" s="155">
        <f>SUM(F202:F211)</f>
        <v>5328.6</v>
      </c>
      <c r="G201" s="147">
        <f>F201/E201*100</f>
        <v>99.54046177986999</v>
      </c>
    </row>
    <row r="202" spans="1:7" s="53" customFormat="1" ht="15.75">
      <c r="A202" s="193">
        <v>137</v>
      </c>
      <c r="B202" s="60"/>
      <c r="C202" s="60"/>
      <c r="D202" s="118" t="s">
        <v>134</v>
      </c>
      <c r="E202" s="83">
        <v>1819.6</v>
      </c>
      <c r="F202" s="184">
        <v>1819.6</v>
      </c>
      <c r="G202" s="90">
        <f>F202/E202*100</f>
        <v>100</v>
      </c>
    </row>
    <row r="203" spans="1:7" s="46" customFormat="1" ht="25.5">
      <c r="A203" s="191">
        <f>A202+1</f>
        <v>138</v>
      </c>
      <c r="B203" s="43"/>
      <c r="C203" s="43">
        <v>3142</v>
      </c>
      <c r="D203" s="8" t="s">
        <v>91</v>
      </c>
      <c r="E203" s="76">
        <v>326.8</v>
      </c>
      <c r="F203" s="185">
        <v>326.8</v>
      </c>
      <c r="G203" s="90">
        <f>F203/E203*100</f>
        <v>100</v>
      </c>
    </row>
    <row r="204" spans="1:7" s="46" customFormat="1" ht="25.5">
      <c r="A204" s="191">
        <f>A203+1</f>
        <v>139</v>
      </c>
      <c r="B204" s="43"/>
      <c r="C204" s="43">
        <v>3142</v>
      </c>
      <c r="D204" s="8" t="s">
        <v>92</v>
      </c>
      <c r="E204" s="76">
        <v>3.4</v>
      </c>
      <c r="F204" s="36">
        <v>3.4</v>
      </c>
      <c r="G204" s="90">
        <f>F204/E204*100</f>
        <v>100</v>
      </c>
    </row>
    <row r="205" spans="1:7" s="46" customFormat="1" ht="15">
      <c r="A205" s="191">
        <f aca="true" t="shared" si="17" ref="A205:A211">A204+1</f>
        <v>140</v>
      </c>
      <c r="B205" s="43"/>
      <c r="C205" s="43"/>
      <c r="D205" s="2" t="s">
        <v>196</v>
      </c>
      <c r="E205" s="2">
        <v>317.5</v>
      </c>
      <c r="F205" s="186">
        <v>317.5</v>
      </c>
      <c r="G205" s="90">
        <f aca="true" t="shared" si="18" ref="G205:G211">F205/E205*100</f>
        <v>100</v>
      </c>
    </row>
    <row r="206" spans="1:7" s="46" customFormat="1" ht="25.5">
      <c r="A206" s="191">
        <f t="shared" si="17"/>
        <v>141</v>
      </c>
      <c r="B206" s="43"/>
      <c r="C206" s="43"/>
      <c r="D206" s="2" t="s">
        <v>197</v>
      </c>
      <c r="E206" s="2">
        <v>6.9</v>
      </c>
      <c r="F206" s="186">
        <v>6.9</v>
      </c>
      <c r="G206" s="90">
        <f t="shared" si="18"/>
        <v>100</v>
      </c>
    </row>
    <row r="207" spans="1:7" s="46" customFormat="1" ht="25.5">
      <c r="A207" s="191">
        <f t="shared" si="17"/>
        <v>142</v>
      </c>
      <c r="B207" s="43"/>
      <c r="C207" s="43"/>
      <c r="D207" s="1" t="s">
        <v>15</v>
      </c>
      <c r="E207" s="76">
        <v>900</v>
      </c>
      <c r="F207" s="187">
        <v>900</v>
      </c>
      <c r="G207" s="90">
        <f t="shared" si="18"/>
        <v>100</v>
      </c>
    </row>
    <row r="208" spans="1:7" s="46" customFormat="1" ht="25.5">
      <c r="A208" s="191">
        <f t="shared" si="17"/>
        <v>143</v>
      </c>
      <c r="B208" s="43"/>
      <c r="C208" s="43"/>
      <c r="D208" s="2" t="s">
        <v>198</v>
      </c>
      <c r="E208" s="170">
        <v>515</v>
      </c>
      <c r="F208" s="188">
        <v>500</v>
      </c>
      <c r="G208" s="90">
        <f t="shared" si="18"/>
        <v>97.0873786407767</v>
      </c>
    </row>
    <row r="209" spans="1:7" s="46" customFormat="1" ht="25.5">
      <c r="A209" s="191">
        <f t="shared" si="17"/>
        <v>144</v>
      </c>
      <c r="B209" s="43"/>
      <c r="C209" s="43"/>
      <c r="D209" s="2" t="s">
        <v>199</v>
      </c>
      <c r="E209" s="2">
        <v>1415.6</v>
      </c>
      <c r="F209" s="188">
        <v>1415</v>
      </c>
      <c r="G209" s="90">
        <f t="shared" si="18"/>
        <v>99.95761514552134</v>
      </c>
    </row>
    <row r="210" spans="1:7" s="46" customFormat="1" ht="25.5">
      <c r="A210" s="191">
        <f t="shared" si="17"/>
        <v>145</v>
      </c>
      <c r="B210" s="43"/>
      <c r="C210" s="43"/>
      <c r="D210" s="2" t="s">
        <v>200</v>
      </c>
      <c r="E210" s="170">
        <v>28</v>
      </c>
      <c r="F210" s="188">
        <v>19</v>
      </c>
      <c r="G210" s="90">
        <f t="shared" si="18"/>
        <v>67.85714285714286</v>
      </c>
    </row>
    <row r="211" spans="1:7" s="46" customFormat="1" ht="25.5">
      <c r="A211" s="191">
        <f t="shared" si="17"/>
        <v>146</v>
      </c>
      <c r="B211" s="43"/>
      <c r="C211" s="43">
        <v>3142</v>
      </c>
      <c r="D211" s="2" t="s">
        <v>201</v>
      </c>
      <c r="E211" s="2">
        <v>20.4</v>
      </c>
      <c r="F211" s="186">
        <v>20.4</v>
      </c>
      <c r="G211" s="90">
        <f t="shared" si="18"/>
        <v>100</v>
      </c>
    </row>
    <row r="212" spans="1:7" s="69" customFormat="1" ht="25.5" hidden="1">
      <c r="A212" s="63"/>
      <c r="B212" s="64" t="s">
        <v>33</v>
      </c>
      <c r="C212" s="65">
        <v>3110</v>
      </c>
      <c r="D212" s="66" t="s">
        <v>45</v>
      </c>
      <c r="E212" s="67">
        <v>666.995</v>
      </c>
      <c r="F212" s="67">
        <v>666.99</v>
      </c>
      <c r="G212" s="68">
        <v>0</v>
      </c>
    </row>
    <row r="213" spans="1:7" s="53" customFormat="1" ht="15.75">
      <c r="A213" s="197" t="s">
        <v>130</v>
      </c>
      <c r="B213" s="197"/>
      <c r="C213" s="197"/>
      <c r="D213" s="197"/>
      <c r="E213" s="89">
        <f>SUM(E202:E211)</f>
        <v>5353.2</v>
      </c>
      <c r="F213" s="89">
        <f>SUM(F202:F211)</f>
        <v>5328.6</v>
      </c>
      <c r="G213" s="89">
        <f>F213/E213*100</f>
        <v>99.54046177986999</v>
      </c>
    </row>
    <row r="214" spans="1:7" s="53" customFormat="1" ht="15.75" hidden="1">
      <c r="A214" s="129"/>
      <c r="B214" s="216" t="s">
        <v>33</v>
      </c>
      <c r="C214" s="217"/>
      <c r="D214" s="218"/>
      <c r="E214" s="130" t="e">
        <f>E212+#REF!+#REF!+#REF!+#REF!+#REF!+#REF!+#REF!+#REF!+#REF!+#REF!+#REF!</f>
        <v>#REF!</v>
      </c>
      <c r="F214" s="130" t="e">
        <f>F212+F185+#REF!+#REF!+#REF!+#REF!+#REF!+#REF!+#REF!+#REF!+#REF!+#REF!</f>
        <v>#REF!</v>
      </c>
      <c r="G214" s="128"/>
    </row>
    <row r="215" spans="1:7" s="52" customFormat="1" ht="15.75" hidden="1">
      <c r="A215" s="131"/>
      <c r="B215" s="132"/>
      <c r="C215" s="133"/>
      <c r="D215" s="134" t="s">
        <v>39</v>
      </c>
      <c r="E215" s="135" t="e">
        <f>E213+E199+E133+E191-#REF!-#REF!</f>
        <v>#REF!</v>
      </c>
      <c r="F215" s="135" t="e">
        <f>F213+F199+F133+F191-#REF!-#REF!</f>
        <v>#REF!</v>
      </c>
      <c r="G215" s="136"/>
    </row>
    <row r="216" spans="1:7" ht="15.75">
      <c r="A216" s="199" t="s">
        <v>139</v>
      </c>
      <c r="B216" s="199"/>
      <c r="C216" s="199"/>
      <c r="D216" s="199"/>
      <c r="E216" s="142">
        <f>E21+E61+E88+E92+E133+E191+E199+E213+E149+E154+E160+E176+E169+E164</f>
        <v>65190.29999999999</v>
      </c>
      <c r="F216" s="142">
        <f>F21+F61+F88+F92+F133+F191+F199+F213+F149+F154+F160+F176+F169+F164</f>
        <v>42176.49999999999</v>
      </c>
      <c r="G216" s="126">
        <f>F216/E216*100</f>
        <v>64.69750867843835</v>
      </c>
    </row>
    <row r="217" spans="1:7" ht="15.75">
      <c r="A217" s="156"/>
      <c r="B217" s="157"/>
      <c r="C217" s="157"/>
      <c r="D217" s="157" t="s">
        <v>143</v>
      </c>
      <c r="E217" s="142">
        <f>E17+E27+E77+E112+E145+E151+E184+E195+E201+E162+E158</f>
        <v>39661.39999999999</v>
      </c>
      <c r="F217" s="142">
        <f>F17+F27+F77+F112+F145+F151+F184+F195+F201+F162+F158</f>
        <v>32999.299999999996</v>
      </c>
      <c r="G217" s="126">
        <f>F217/E217*100</f>
        <v>83.20255966758613</v>
      </c>
    </row>
    <row r="218" spans="1:7" ht="15">
      <c r="A218" s="227" t="s">
        <v>131</v>
      </c>
      <c r="B218" s="228"/>
      <c r="C218" s="228"/>
      <c r="D218" s="228"/>
      <c r="E218" s="195"/>
      <c r="F218" s="195"/>
      <c r="G218" s="196"/>
    </row>
    <row r="219" spans="1:7" ht="15">
      <c r="A219" s="39">
        <v>147</v>
      </c>
      <c r="B219" s="82"/>
      <c r="C219" s="82"/>
      <c r="D219" s="101" t="s">
        <v>40</v>
      </c>
      <c r="E219" s="107">
        <v>1600</v>
      </c>
      <c r="F219" s="104">
        <v>1199.3</v>
      </c>
      <c r="G219" s="90">
        <f aca="true" t="shared" si="19" ref="G219:G225">F219/E219*100</f>
        <v>74.95625</v>
      </c>
    </row>
    <row r="220" spans="1:7" ht="15">
      <c r="A220" s="7">
        <f>A219+1</f>
        <v>148</v>
      </c>
      <c r="B220" s="82"/>
      <c r="C220" s="82"/>
      <c r="D220" s="101" t="s">
        <v>41</v>
      </c>
      <c r="E220" s="107">
        <v>160</v>
      </c>
      <c r="F220" s="108">
        <v>160</v>
      </c>
      <c r="G220" s="90">
        <f t="shared" si="19"/>
        <v>100</v>
      </c>
    </row>
    <row r="221" spans="1:7" ht="15">
      <c r="A221" s="7">
        <f>A220+1</f>
        <v>149</v>
      </c>
      <c r="B221" s="82"/>
      <c r="C221" s="82"/>
      <c r="D221" s="101" t="s">
        <v>132</v>
      </c>
      <c r="E221" s="107">
        <v>111.6</v>
      </c>
      <c r="F221" s="108"/>
      <c r="G221" s="90">
        <f t="shared" si="19"/>
        <v>0</v>
      </c>
    </row>
    <row r="222" spans="1:7" ht="15">
      <c r="A222" s="7">
        <f>A221+1</f>
        <v>150</v>
      </c>
      <c r="B222" s="82"/>
      <c r="C222" s="82"/>
      <c r="D222" s="101" t="s">
        <v>133</v>
      </c>
      <c r="E222" s="107">
        <v>58.4</v>
      </c>
      <c r="F222" s="108"/>
      <c r="G222" s="90">
        <f t="shared" si="19"/>
        <v>0</v>
      </c>
    </row>
    <row r="223" spans="1:7" ht="15.75">
      <c r="A223" s="7">
        <f>A222+1</f>
        <v>151</v>
      </c>
      <c r="B223" s="33"/>
      <c r="C223" s="33"/>
      <c r="D223" s="56" t="s">
        <v>42</v>
      </c>
      <c r="E223" s="102">
        <v>58.4</v>
      </c>
      <c r="F223" s="102">
        <v>58.3</v>
      </c>
      <c r="G223" s="90">
        <f t="shared" si="19"/>
        <v>99.82876712328766</v>
      </c>
    </row>
    <row r="224" spans="1:7" ht="15.75">
      <c r="A224" s="93"/>
      <c r="B224" s="93"/>
      <c r="C224" s="93"/>
      <c r="D224" s="98" t="s">
        <v>124</v>
      </c>
      <c r="E224" s="88">
        <f>SUM(E219:E223)</f>
        <v>1988.4</v>
      </c>
      <c r="F224" s="88">
        <f>SUM(F219:F223)</f>
        <v>1417.6</v>
      </c>
      <c r="G224" s="89">
        <f t="shared" si="19"/>
        <v>71.29350231341782</v>
      </c>
    </row>
    <row r="225" spans="1:7" ht="18.75">
      <c r="A225" s="198" t="s">
        <v>54</v>
      </c>
      <c r="B225" s="198"/>
      <c r="C225" s="198"/>
      <c r="D225" s="198"/>
      <c r="E225" s="125">
        <f>E216+E224</f>
        <v>67178.69999999998</v>
      </c>
      <c r="F225" s="125">
        <f>F216+F224</f>
        <v>43594.09999999999</v>
      </c>
      <c r="G225" s="126">
        <f t="shared" si="19"/>
        <v>64.89274130044195</v>
      </c>
    </row>
    <row r="226" spans="2:4" ht="12.75" customHeight="1">
      <c r="B226" s="72"/>
      <c r="C226" s="72"/>
      <c r="D226" s="72"/>
    </row>
    <row r="227" spans="2:4" ht="12.75" customHeight="1">
      <c r="B227" s="72"/>
      <c r="C227" s="72"/>
      <c r="D227" s="72"/>
    </row>
    <row r="228" spans="2:4" ht="12.75" customHeight="1">
      <c r="B228" s="72"/>
      <c r="C228" s="72"/>
      <c r="D228" s="72"/>
    </row>
    <row r="229" spans="2:4" ht="12.75" customHeight="1">
      <c r="B229" s="72"/>
      <c r="C229" s="72"/>
      <c r="D229" s="72"/>
    </row>
    <row r="230" spans="2:4" ht="12.75" customHeight="1">
      <c r="B230" s="72"/>
      <c r="C230" s="72"/>
      <c r="D230" s="72"/>
    </row>
  </sheetData>
  <mergeCells count="41">
    <mergeCell ref="A225:D225"/>
    <mergeCell ref="A213:D213"/>
    <mergeCell ref="B214:D214"/>
    <mergeCell ref="A216:D216"/>
    <mergeCell ref="A218:G218"/>
    <mergeCell ref="A191:D191"/>
    <mergeCell ref="A192:G192"/>
    <mergeCell ref="A199:D199"/>
    <mergeCell ref="A200:G200"/>
    <mergeCell ref="A160:D160"/>
    <mergeCell ref="A170:G170"/>
    <mergeCell ref="A176:D176"/>
    <mergeCell ref="A178:G178"/>
    <mergeCell ref="A165:G165"/>
    <mergeCell ref="A169:D169"/>
    <mergeCell ref="A161:G161"/>
    <mergeCell ref="A164:D164"/>
    <mergeCell ref="C134:G134"/>
    <mergeCell ref="A149:D149"/>
    <mergeCell ref="A150:G150"/>
    <mergeCell ref="A154:D154"/>
    <mergeCell ref="A89:G89"/>
    <mergeCell ref="A92:D92"/>
    <mergeCell ref="C93:G93"/>
    <mergeCell ref="A133:D133"/>
    <mergeCell ref="A61:D61"/>
    <mergeCell ref="A62:G62"/>
    <mergeCell ref="C63:D63"/>
    <mergeCell ref="A88:D88"/>
    <mergeCell ref="C13:G13"/>
    <mergeCell ref="A21:D21"/>
    <mergeCell ref="A22:G22"/>
    <mergeCell ref="B59:D59"/>
    <mergeCell ref="A6:G6"/>
    <mergeCell ref="A7:G7"/>
    <mergeCell ref="A8:G8"/>
    <mergeCell ref="A12:G12"/>
    <mergeCell ref="A1:G1"/>
    <mergeCell ref="A2:G2"/>
    <mergeCell ref="A3:G3"/>
    <mergeCell ref="A4:G4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2017-02-15T06:59:41Z</cp:lastPrinted>
  <dcterms:created xsi:type="dcterms:W3CDTF">2008-01-04T07:23:07Z</dcterms:created>
  <dcterms:modified xsi:type="dcterms:W3CDTF">2017-03-09T07:21:04Z</dcterms:modified>
  <cp:category/>
  <cp:version/>
  <cp:contentType/>
  <cp:contentStatus/>
</cp:coreProperties>
</file>