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755" windowHeight="870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'Лист1'!$A$1:$I$145</definedName>
  </definedNames>
  <calcPr fullCalcOnLoad="1" refMode="R1C1"/>
</workbook>
</file>

<file path=xl/sharedStrings.xml><?xml version="1.0" encoding="utf-8"?>
<sst xmlns="http://schemas.openxmlformats.org/spreadsheetml/2006/main" count="160" uniqueCount="145">
  <si>
    <t>грн.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</si>
  <si>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</si>
  <si>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</si>
  <si>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</si>
  <si>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</si>
  <si>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</si>
  <si>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</si>
  <si>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</si>
  <si>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</si>
  <si>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</si>
  <si>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</si>
  <si>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</si>
  <si>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</si>
  <si>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</si>
  <si>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</si>
  <si>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</si>
  <si>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</si>
  <si>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</si>
  <si>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</si>
  <si>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</si>
  <si>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</si>
  <si>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</si>
  <si>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</si>
  <si>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</si>
  <si>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</si>
  <si>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</si>
  <si>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</si>
  <si>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</si>
  <si>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</si>
  <si>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</si>
  <si>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</si>
  <si>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</si>
  <si>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</si>
  <si>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</si>
  <si>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</si>
  <si>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</si>
  <si>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</si>
  <si>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</si>
  <si>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</si>
  <si>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</si>
  <si>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</si>
  <si>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</si>
  <si>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</si>
  <si>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</si>
  <si>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</si>
  <si>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</si>
  <si>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</si>
  <si>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</si>
  <si>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</si>
  <si>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</si>
  <si>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</si>
  <si>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</si>
  <si>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</si>
  <si>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не віднесене до інших категорій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</si>
  <si>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</si>
  <si>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</si>
  <si>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</si>
  <si>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</si>
  <si>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</si>
  <si>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</si>
  <si>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</si>
  <si>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</si>
  <si>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</si>
  <si>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</si>
  <si>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</si>
  <si>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КБКД</t>
  </si>
  <si>
    <t>Назва КБКД</t>
  </si>
  <si>
    <t>Відхилення від плану</t>
  </si>
  <si>
    <t>Відсоток виконання</t>
  </si>
  <si>
    <t xml:space="preserve">Відхилення </t>
  </si>
  <si>
    <t>Всього доходів загального фонду без урахування трансфертів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</si>
  <si>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</si>
  <si>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</si>
  <si>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</si>
  <si>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</si>
  <si>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</si>
  <si>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</si>
  <si>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</si>
  <si>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</si>
  <si>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</si>
  <si>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</si>
  <si>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</si>
  <si>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</si>
  <si>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</si>
  <si>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І. Загальний фонд місцевого бюджету міста Буча</t>
  </si>
  <si>
    <t>ІІ. Спеціальний фонд місцевого бюджету міста Буча</t>
  </si>
  <si>
    <t>Всього доходів загального фонду з урахуванням трансфертів</t>
  </si>
  <si>
    <t xml:space="preserve">Збір за забруднення навколишнього природного середовища </t>
  </si>
  <si>
    <t>Збір за провадження торговельної діяльності із придбанням пільгового торгового патенту, що справлявся до 1 січня 2015 року</t>
  </si>
  <si>
    <t>Збір за здійснення діяльності у сфері розваг, сплачений фізичними особами, що справлявся до 1 січня 2015 року</t>
  </si>
  <si>
    <t>Збір за здійснення діяльності у сфері розваг, сплачений юридичними особами, що справлявся до 1 січня 2015 року</t>
  </si>
  <si>
    <t>Податки на власність  </t>
  </si>
  <si>
    <t>Збір за першу реєстрацію колісних транспортних засобів (юр.осіб)</t>
  </si>
  <si>
    <t>Збір за першу реєстрацію транспортного засобу</t>
  </si>
  <si>
    <t>Збір за першу реєстрацію колісних транспортних засобів (фіз.осіб)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</si>
  <si>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</si>
  <si>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Всього доходів спеціального фонду без урахування трансфертів</t>
  </si>
  <si>
    <t>Всього доходів спеціального  фонду з урахуванням трансфертів</t>
  </si>
  <si>
    <t>Всього доходів місцевого бюджету без урахування трансфертів</t>
  </si>
  <si>
    <t>Всього доходів місцевого бюджету з урахуванням трансфертів</t>
  </si>
  <si>
    <t>Додаток 1</t>
  </si>
  <si>
    <t>Державне мито, пов`язане з видачею та оформленням закордонних паспортів (посвідок) та паспортів громадян України</t>
  </si>
  <si>
    <t>Надходження від продажу основного капіталу  </t>
  </si>
  <si>
    <t>Керуючий справами</t>
  </si>
  <si>
    <t>Г.В. Сурай</t>
  </si>
  <si>
    <t>Секретар ради</t>
  </si>
  <si>
    <t>В.П.Олексюк</t>
  </si>
  <si>
    <t>&lt;= На сесію ради</t>
  </si>
  <si>
    <t>&lt;= На виконком</t>
  </si>
  <si>
    <t>Кошти від відчуження майна, що належить Автономній Республіці Крим та майна, що перебуває в комунальній власності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</si>
  <si>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</si>
  <si>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Бюджет розвитку місцевого бюджету м.Буча</t>
  </si>
  <si>
    <t>Плата за землю</t>
  </si>
  <si>
    <t>Транспортний податок</t>
  </si>
  <si>
    <t>Податок на нерухоме майно, відмінне від земельної ділянки</t>
  </si>
  <si>
    <t>Темп росту 2016 до 2015 (%)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</si>
  <si>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</si>
  <si>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</si>
  <si>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</si>
  <si>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</si>
  <si>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водних об`єктів місцевого значення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</si>
  <si>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</si>
  <si>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</si>
  <si>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</si>
  <si>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Місцеві податки і збори, нараховані до 1 січня 2011 року </t>
  </si>
  <si>
    <t>Окремі податки і збори, що зараховуються до місцевих бюджетів </t>
  </si>
  <si>
    <t>Комунальний податок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</si>
  <si>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</si>
  <si>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</si>
  <si>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</si>
  <si>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 - частка єдинщиків в сумі ЗФ</t>
  </si>
  <si>
    <t>М.С.Носок
48-5-19</t>
  </si>
  <si>
    <t xml:space="preserve"> Затвердженний план на 
І півріччя 2016 року
(Спеціальний фонд - річний план)</t>
  </si>
  <si>
    <t>Фактичні надходження за І півріччя 2016 року</t>
  </si>
  <si>
    <t xml:space="preserve">Фактичні надходження за І півріччя 2015 року 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</si>
  <si>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</si>
  <si>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</si>
  <si>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</si>
  <si>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</si>
  <si>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Фіксований податок на доходи фізичних осіб від зайняття підприємницькою діяльністю, нарахований до 1 січня 2012 року</t>
  </si>
  <si>
    <t>Авансові внески з податку на прибуток підприємств та фінансових установ комунальної власності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</si>
  <si>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</si>
  <si>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 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</si>
  <si>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</si>
  <si>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Аналіз доходної частини місцевого бюджету міста Буча за І півріччя 2016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</si>
</sst>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  <numFmt numFmtId="165" formatCode="#,##0.00_ ;\-#,##0.00\ "/>
  </numFmts>
  <fonts count="18"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  <font>
      <sz val="20"/>
      <name val="Times New Roman"/>
      <family val="0"/>
    </font>
    <font>
      <b/>
      <sz val="22"/>
      <name val="Times New Roman"/>
      <family val="1"/>
    </font>
    <font>
      <b/>
      <sz val="12"/>
      <name val="Times New Roman"/>
      <family val="1"/>
    </font>
    <font>
      <sz val="24"/>
      <color indexed="10"/>
      <name val="Times New Roman"/>
      <family val="0"/>
    </font>
    <font>
      <sz val="10"/>
      <color indexed="10"/>
      <name val="Times New Roman"/>
      <family val="1"/>
    </font>
    <font>
      <b/>
      <sz val="19.5"/>
      <name val="Times New Roman"/>
      <family val="1"/>
    </font>
    <font>
      <sz val="24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 shrinkToFit="1"/>
    </xf>
    <xf numFmtId="4" fontId="6" fillId="2" borderId="1" xfId="0" applyNumberFormat="1" applyFont="1" applyFill="1" applyBorder="1" applyAlignment="1">
      <alignment horizontal="right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4" fontId="6" fillId="3" borderId="1" xfId="0" applyNumberFormat="1" applyFont="1" applyFill="1" applyBorder="1" applyAlignment="1">
      <alignment horizontal="right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4" fontId="7" fillId="3" borderId="1" xfId="0" applyNumberFormat="1" applyFont="1" applyFill="1" applyBorder="1" applyAlignment="1">
      <alignment horizontal="righ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4" fontId="4" fillId="0" borderId="1" xfId="0" applyNumberFormat="1" applyFont="1" applyBorder="1" applyAlignment="1">
      <alignment horizontal="right" vertical="center" wrapText="1" shrinkToFit="1"/>
    </xf>
    <xf numFmtId="4" fontId="4" fillId="3" borderId="1" xfId="0" applyNumberFormat="1" applyFont="1" applyFill="1" applyBorder="1" applyAlignment="1">
      <alignment horizontal="right" vertical="center" wrapText="1" shrinkToFit="1"/>
    </xf>
    <xf numFmtId="4" fontId="6" fillId="4" borderId="1" xfId="0" applyNumberFormat="1" applyFont="1" applyFill="1" applyBorder="1" applyAlignment="1">
      <alignment horizontal="right" vertical="center" wrapText="1" shrinkToFit="1"/>
    </xf>
    <xf numFmtId="165" fontId="6" fillId="2" borderId="1" xfId="0" applyNumberFormat="1" applyFont="1" applyFill="1" applyBorder="1" applyAlignment="1">
      <alignment horizontal="right" vertical="center" wrapText="1" shrinkToFit="1"/>
    </xf>
    <xf numFmtId="165" fontId="6" fillId="3" borderId="1" xfId="0" applyNumberFormat="1" applyFont="1" applyFill="1" applyBorder="1" applyAlignment="1">
      <alignment horizontal="right" vertical="center" wrapText="1" shrinkToFit="1"/>
    </xf>
    <xf numFmtId="165" fontId="4" fillId="3" borderId="1" xfId="0" applyNumberFormat="1" applyFont="1" applyFill="1" applyBorder="1" applyAlignment="1">
      <alignment horizontal="right" vertical="center" wrapText="1" shrinkToFit="1"/>
    </xf>
    <xf numFmtId="165" fontId="7" fillId="3" borderId="1" xfId="0" applyNumberFormat="1" applyFont="1" applyFill="1" applyBorder="1" applyAlignment="1">
      <alignment horizontal="right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right" vertical="center" wrapText="1" shrinkToFit="1"/>
    </xf>
    <xf numFmtId="165" fontId="4" fillId="0" borderId="1" xfId="0" applyNumberFormat="1" applyFont="1" applyBorder="1" applyAlignment="1">
      <alignment horizontal="right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165" fontId="7" fillId="0" borderId="1" xfId="0" applyNumberFormat="1" applyFont="1" applyBorder="1" applyAlignment="1">
      <alignment horizontal="right" vertical="center" wrapText="1" shrinkToFit="1"/>
    </xf>
    <xf numFmtId="165" fontId="6" fillId="4" borderId="1" xfId="0" applyNumberFormat="1" applyFont="1" applyFill="1" applyBorder="1" applyAlignment="1">
      <alignment horizontal="right" vertical="center" wrapText="1" shrinkToFit="1"/>
    </xf>
    <xf numFmtId="165" fontId="8" fillId="5" borderId="1" xfId="0" applyNumberFormat="1" applyFont="1" applyFill="1" applyBorder="1" applyAlignment="1">
      <alignment horizontal="right" vertical="center" wrapText="1" shrinkToFit="1"/>
    </xf>
    <xf numFmtId="4" fontId="4" fillId="0" borderId="1" xfId="0" applyNumberFormat="1" applyFont="1" applyFill="1" applyBorder="1" applyAlignment="1">
      <alignment horizontal="right" vertical="center" wrapText="1" shrinkToFi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 indent="3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 vertical="top" wrapText="1" shrinkToFit="1"/>
    </xf>
    <xf numFmtId="0" fontId="6" fillId="3" borderId="1" xfId="0" applyFont="1" applyFill="1" applyBorder="1" applyAlignment="1">
      <alignment horizontal="left" vertical="top" wrapText="1" shrinkToFit="1"/>
    </xf>
    <xf numFmtId="0" fontId="7" fillId="3" borderId="1" xfId="0" applyFont="1" applyFill="1" applyBorder="1" applyAlignment="1">
      <alignment horizontal="left" vertical="top" wrapText="1" shrinkToFit="1"/>
    </xf>
    <xf numFmtId="0" fontId="4" fillId="0" borderId="1" xfId="0" applyFont="1" applyBorder="1" applyAlignment="1">
      <alignment horizontal="left" vertical="top" wrapText="1" shrinkToFit="1"/>
    </xf>
    <xf numFmtId="0" fontId="6" fillId="2" borderId="1" xfId="0" applyNumberFormat="1" applyFont="1" applyFill="1" applyBorder="1" applyAlignment="1">
      <alignment horizontal="left" vertical="top" wrapText="1" shrinkToFit="1"/>
    </xf>
    <xf numFmtId="0" fontId="6" fillId="3" borderId="1" xfId="0" applyNumberFormat="1" applyFont="1" applyFill="1" applyBorder="1" applyAlignment="1">
      <alignment horizontal="left" vertical="top" wrapText="1" shrinkToFit="1"/>
    </xf>
    <xf numFmtId="0" fontId="7" fillId="3" borderId="1" xfId="0" applyNumberFormat="1" applyFont="1" applyFill="1" applyBorder="1" applyAlignment="1">
      <alignment horizontal="left" vertical="top" wrapText="1" shrinkToFit="1"/>
    </xf>
    <xf numFmtId="0" fontId="4" fillId="0" borderId="1" xfId="0" applyNumberFormat="1" applyFont="1" applyFill="1" applyBorder="1" applyAlignment="1">
      <alignment horizontal="left" vertical="top" wrapText="1" shrinkToFit="1"/>
    </xf>
    <xf numFmtId="0" fontId="4" fillId="0" borderId="1" xfId="0" applyNumberFormat="1" applyFont="1" applyBorder="1" applyAlignment="1">
      <alignment horizontal="left" vertical="top" wrapText="1" shrinkToFit="1"/>
    </xf>
    <xf numFmtId="0" fontId="7" fillId="0" borderId="1" xfId="0" applyNumberFormat="1" applyFont="1" applyBorder="1" applyAlignment="1">
      <alignment horizontal="left" vertical="top" wrapText="1" shrinkToFi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left" vertical="top" wrapText="1" shrinkToFit="1"/>
    </xf>
    <xf numFmtId="4" fontId="4" fillId="0" borderId="3" xfId="0" applyNumberFormat="1" applyFont="1" applyBorder="1" applyAlignment="1">
      <alignment horizontal="right" vertical="center" wrapText="1" shrinkToFit="1"/>
    </xf>
    <xf numFmtId="4" fontId="4" fillId="3" borderId="3" xfId="0" applyNumberFormat="1" applyFont="1" applyFill="1" applyBorder="1" applyAlignment="1">
      <alignment horizontal="right" vertical="center" wrapText="1" shrinkToFit="1"/>
    </xf>
    <xf numFmtId="4" fontId="4" fillId="0" borderId="3" xfId="0" applyNumberFormat="1" applyFont="1" applyFill="1" applyBorder="1" applyAlignment="1">
      <alignment horizontal="right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left" vertical="top" wrapText="1" shrinkToFit="1"/>
    </xf>
    <xf numFmtId="4" fontId="4" fillId="0" borderId="4" xfId="0" applyNumberFormat="1" applyFont="1" applyBorder="1" applyAlignment="1">
      <alignment horizontal="right" vertical="center" wrapText="1" shrinkToFit="1"/>
    </xf>
    <xf numFmtId="4" fontId="4" fillId="3" borderId="4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4" fontId="14" fillId="5" borderId="1" xfId="0" applyNumberFormat="1" applyFont="1" applyFill="1" applyBorder="1" applyAlignment="1">
      <alignment horizontal="right" vertical="center" wrapText="1" shrinkToFit="1"/>
    </xf>
    <xf numFmtId="0" fontId="14" fillId="5" borderId="5" xfId="0" applyFont="1" applyFill="1" applyBorder="1" applyAlignment="1">
      <alignment vertical="center" wrapText="1" shrinkToFit="1"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4" fontId="1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5" borderId="5" xfId="0" applyFont="1" applyFill="1" applyBorder="1" applyAlignment="1">
      <alignment horizontal="left" vertical="center" wrapText="1" shrinkToFit="1"/>
    </xf>
    <xf numFmtId="0" fontId="7" fillId="5" borderId="6" xfId="0" applyFont="1" applyFill="1" applyBorder="1" applyAlignment="1">
      <alignment horizontal="left" vertical="center" wrapText="1" shrinkToFit="1"/>
    </xf>
    <xf numFmtId="0" fontId="6" fillId="4" borderId="5" xfId="0" applyFont="1" applyFill="1" applyBorder="1" applyAlignment="1">
      <alignment horizontal="left" vertical="center" wrapText="1" shrinkToFit="1"/>
    </xf>
    <xf numFmtId="0" fontId="4" fillId="0" borderId="6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left" vertical="center" wrapText="1" shrinkToFit="1"/>
    </xf>
    <xf numFmtId="0" fontId="5" fillId="4" borderId="5" xfId="0" applyFont="1" applyFill="1" applyBorder="1" applyAlignment="1">
      <alignment horizontal="left" vertical="center" wrapText="1" shrinkToFit="1"/>
    </xf>
    <xf numFmtId="0" fontId="5" fillId="4" borderId="6" xfId="0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8"/>
  <sheetViews>
    <sheetView tabSelected="1" view="pageBreakPreview" zoomScale="61" zoomScaleSheetLayoutView="61" workbookViewId="0" topLeftCell="A1">
      <pane ySplit="5" topLeftCell="BM92" activePane="bottomLeft" state="frozen"/>
      <selection pane="topLeft" activeCell="A1" sqref="A1"/>
      <selection pane="bottomLeft" activeCell="A3" sqref="A3"/>
    </sheetView>
  </sheetViews>
  <sheetFormatPr defaultColWidth="9.33203125" defaultRowHeight="12.75"/>
  <cols>
    <col min="1" max="1" width="20.83203125" style="0" customWidth="1"/>
    <col min="2" max="2" width="139" style="0" customWidth="1"/>
    <col min="3" max="3" width="45.16015625" style="0" customWidth="1"/>
    <col min="4" max="4" width="29.16015625" style="4" customWidth="1"/>
    <col min="5" max="5" width="17.33203125" style="0" customWidth="1"/>
    <col min="6" max="6" width="33.83203125" style="0" bestFit="1" customWidth="1"/>
    <col min="7" max="7" width="29.66015625" style="0" customWidth="1"/>
    <col min="8" max="8" width="25.5" style="63" customWidth="1"/>
    <col min="9" max="9" width="29" style="0" bestFit="1" customWidth="1"/>
    <col min="10" max="10" width="25.33203125" style="62" bestFit="1" customWidth="1"/>
    <col min="11" max="11" width="17" style="0" customWidth="1"/>
    <col min="13" max="13" width="14.16015625" style="0" customWidth="1"/>
  </cols>
  <sheetData>
    <row r="1" spans="4:9" ht="20.25">
      <c r="D1" s="2"/>
      <c r="G1" s="78" t="s">
        <v>100</v>
      </c>
      <c r="H1" s="78"/>
      <c r="I1" s="78"/>
    </row>
    <row r="2" spans="1:9" ht="25.5">
      <c r="A2" s="79" t="s">
        <v>144</v>
      </c>
      <c r="B2" s="79"/>
      <c r="C2" s="79"/>
      <c r="D2" s="79"/>
      <c r="E2" s="79"/>
      <c r="F2" s="79"/>
      <c r="G2" s="79"/>
      <c r="H2" s="79"/>
      <c r="I2" s="79"/>
    </row>
    <row r="3" spans="1:9" ht="20.25">
      <c r="A3" s="1"/>
      <c r="B3" s="1"/>
      <c r="C3" s="1"/>
      <c r="D3" s="3"/>
      <c r="E3" s="1"/>
      <c r="F3" s="1"/>
      <c r="G3" s="1"/>
      <c r="I3" s="66" t="s">
        <v>0</v>
      </c>
    </row>
    <row r="4" spans="1:9" ht="56.25">
      <c r="A4" s="31" t="s">
        <v>65</v>
      </c>
      <c r="B4" s="31" t="s">
        <v>66</v>
      </c>
      <c r="C4" s="32" t="s">
        <v>132</v>
      </c>
      <c r="D4" s="32" t="s">
        <v>133</v>
      </c>
      <c r="E4" s="33" t="s">
        <v>68</v>
      </c>
      <c r="F4" s="33" t="s">
        <v>67</v>
      </c>
      <c r="G4" s="32" t="s">
        <v>134</v>
      </c>
      <c r="H4" s="64" t="s">
        <v>115</v>
      </c>
      <c r="I4" s="33" t="s">
        <v>69</v>
      </c>
    </row>
    <row r="5" spans="1:9" ht="20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</row>
    <row r="6" spans="1:9" ht="27">
      <c r="A6" s="74" t="s">
        <v>84</v>
      </c>
      <c r="B6" s="74"/>
      <c r="C6" s="74"/>
      <c r="D6" s="74"/>
      <c r="E6" s="74"/>
      <c r="F6" s="74"/>
      <c r="G6" s="74"/>
      <c r="H6" s="74"/>
      <c r="I6" s="74"/>
    </row>
    <row r="7" spans="1:9" ht="22.5">
      <c r="A7" s="5">
        <v>10000000</v>
      </c>
      <c r="B7" s="34" t="s">
        <v>1</v>
      </c>
      <c r="C7" s="6">
        <f>C8+C19+C27+C29+C32</f>
        <v>41880410</v>
      </c>
      <c r="D7" s="6">
        <f>D8+D19+D27+D29+D32</f>
        <v>58406611.09</v>
      </c>
      <c r="E7" s="6">
        <f>IF(C7=0,0,D7/C7*100)</f>
        <v>139.4604567863591</v>
      </c>
      <c r="F7" s="6">
        <f aca="true" t="shared" si="0" ref="F7:F53">D7-C7</f>
        <v>16526201.090000004</v>
      </c>
      <c r="G7" s="6">
        <f>G8+G19+G27+G29+G32</f>
        <v>34231824.33</v>
      </c>
      <c r="H7" s="6">
        <f>IF(G7=0,0,(IF(D7=0,0,(D7/G7)*100)))</f>
        <v>170.6207958037859</v>
      </c>
      <c r="I7" s="6">
        <f aca="true" t="shared" si="1" ref="I7:I53">D7-G7</f>
        <v>24174786.760000005</v>
      </c>
    </row>
    <row r="8" spans="1:9" ht="45">
      <c r="A8" s="7">
        <v>11000000</v>
      </c>
      <c r="B8" s="35" t="s">
        <v>2</v>
      </c>
      <c r="C8" s="8">
        <f>C9+C16</f>
        <v>14092238</v>
      </c>
      <c r="D8" s="8">
        <f>D9+D16</f>
        <v>17770538.82</v>
      </c>
      <c r="E8" s="8">
        <f aca="true" t="shared" si="2" ref="E8:E90">IF(C8=0,0,D8/C8*100)</f>
        <v>126.10160870118715</v>
      </c>
      <c r="F8" s="8">
        <f t="shared" si="0"/>
        <v>3678300.8200000003</v>
      </c>
      <c r="G8" s="8">
        <f>G9+G16</f>
        <v>12177314.84</v>
      </c>
      <c r="H8" s="8">
        <f aca="true" t="shared" si="3" ref="H8:H74">IF(G8=0,0,(IF(D8=0,0,(D8/G8)*100)))</f>
        <v>145.93150504434195</v>
      </c>
      <c r="I8" s="8">
        <f t="shared" si="1"/>
        <v>5593223.98</v>
      </c>
    </row>
    <row r="9" spans="1:9" ht="23.25">
      <c r="A9" s="9">
        <v>11010000</v>
      </c>
      <c r="B9" s="36" t="s">
        <v>3</v>
      </c>
      <c r="C9" s="10">
        <f>SUM(C10:C15)</f>
        <v>14088238</v>
      </c>
      <c r="D9" s="10">
        <f>SUM(D10:D15)</f>
        <v>17766460.82</v>
      </c>
      <c r="E9" s="10">
        <f t="shared" si="2"/>
        <v>126.108465941589</v>
      </c>
      <c r="F9" s="10">
        <f t="shared" si="0"/>
        <v>3678222.8200000003</v>
      </c>
      <c r="G9" s="10">
        <f>SUM(G10:G15)</f>
        <v>12161097.81</v>
      </c>
      <c r="H9" s="10">
        <f t="shared" si="3"/>
        <v>146.09257402231188</v>
      </c>
      <c r="I9" s="10">
        <f t="shared" si="1"/>
        <v>5605363.01</v>
      </c>
    </row>
    <row r="10" spans="1:11" ht="49.5" customHeight="1">
      <c r="A10" s="11">
        <v>11010100</v>
      </c>
      <c r="B10" s="37" t="s">
        <v>4</v>
      </c>
      <c r="C10" s="12">
        <v>12868638</v>
      </c>
      <c r="D10" s="12">
        <v>15840892.46</v>
      </c>
      <c r="E10" s="13">
        <f t="shared" si="2"/>
        <v>123.0968845343229</v>
      </c>
      <c r="F10" s="13">
        <f t="shared" si="0"/>
        <v>2972254.460000001</v>
      </c>
      <c r="G10" s="26">
        <v>10909632.18</v>
      </c>
      <c r="H10" s="13">
        <f t="shared" si="3"/>
        <v>145.20097651908188</v>
      </c>
      <c r="I10" s="13">
        <f t="shared" si="1"/>
        <v>4931260.280000001</v>
      </c>
      <c r="K10" s="60"/>
    </row>
    <row r="11" spans="1:11" ht="74.25" customHeight="1">
      <c r="A11" s="11">
        <v>11010200</v>
      </c>
      <c r="B11" s="37" t="s">
        <v>5</v>
      </c>
      <c r="C11" s="12">
        <v>30600</v>
      </c>
      <c r="D11" s="12">
        <v>92102.22</v>
      </c>
      <c r="E11" s="13">
        <f t="shared" si="2"/>
        <v>300.98764705882354</v>
      </c>
      <c r="F11" s="13">
        <f t="shared" si="0"/>
        <v>61502.22</v>
      </c>
      <c r="G11" s="26">
        <v>23907.72</v>
      </c>
      <c r="H11" s="13">
        <f t="shared" si="3"/>
        <v>385.2404997214289</v>
      </c>
      <c r="I11" s="13">
        <f t="shared" si="1"/>
        <v>68194.5</v>
      </c>
      <c r="K11" s="60"/>
    </row>
    <row r="12" spans="1:11" ht="49.5" customHeight="1">
      <c r="A12" s="11">
        <v>11010400</v>
      </c>
      <c r="B12" s="37" t="s">
        <v>6</v>
      </c>
      <c r="C12" s="12">
        <v>221000</v>
      </c>
      <c r="D12" s="12">
        <v>503544.43</v>
      </c>
      <c r="E12" s="13">
        <f t="shared" si="2"/>
        <v>227.84815837104074</v>
      </c>
      <c r="F12" s="13">
        <f t="shared" si="0"/>
        <v>282544.43</v>
      </c>
      <c r="G12" s="26">
        <v>227008.46</v>
      </c>
      <c r="H12" s="13">
        <f t="shared" si="3"/>
        <v>221.81747323425745</v>
      </c>
      <c r="I12" s="13">
        <f t="shared" si="1"/>
        <v>276535.97</v>
      </c>
      <c r="K12" s="60"/>
    </row>
    <row r="13" spans="1:11" ht="46.5">
      <c r="A13" s="11">
        <v>11010500</v>
      </c>
      <c r="B13" s="37" t="s">
        <v>7</v>
      </c>
      <c r="C13" s="12">
        <v>780000</v>
      </c>
      <c r="D13" s="12">
        <v>1142004.13</v>
      </c>
      <c r="E13" s="13">
        <f t="shared" si="2"/>
        <v>146.4107858974359</v>
      </c>
      <c r="F13" s="13">
        <f t="shared" si="0"/>
        <v>362004.1299999999</v>
      </c>
      <c r="G13" s="26">
        <v>733961.7</v>
      </c>
      <c r="H13" s="13">
        <f t="shared" si="3"/>
        <v>155.5945126292012</v>
      </c>
      <c r="I13" s="13">
        <f t="shared" si="1"/>
        <v>408042.42999999993</v>
      </c>
      <c r="K13" s="60"/>
    </row>
    <row r="14" spans="1:11" ht="46.5">
      <c r="A14" s="11">
        <v>11010600</v>
      </c>
      <c r="B14" s="37" t="s">
        <v>139</v>
      </c>
      <c r="C14" s="12"/>
      <c r="D14" s="12">
        <v>-157.64</v>
      </c>
      <c r="E14" s="13">
        <f>IF(C14=0,0,D14/C14*100)</f>
        <v>0</v>
      </c>
      <c r="F14" s="13">
        <f>D14-C14</f>
        <v>-157.64</v>
      </c>
      <c r="G14" s="26"/>
      <c r="H14" s="13">
        <f>IF(G14=0,0,(IF(D14=0,0,(D14/G14)*100)))</f>
        <v>0</v>
      </c>
      <c r="I14" s="13">
        <f>D14-G14</f>
        <v>-157.64</v>
      </c>
      <c r="K14" s="60"/>
    </row>
    <row r="15" spans="1:11" ht="75" customHeight="1">
      <c r="A15" s="11">
        <v>11010900</v>
      </c>
      <c r="B15" s="37" t="s">
        <v>8</v>
      </c>
      <c r="C15" s="12">
        <v>188000</v>
      </c>
      <c r="D15" s="12">
        <v>188075.22</v>
      </c>
      <c r="E15" s="13">
        <f t="shared" si="2"/>
        <v>100.04001063829789</v>
      </c>
      <c r="F15" s="13">
        <f t="shared" si="0"/>
        <v>75.22000000000116</v>
      </c>
      <c r="G15" s="26">
        <v>266587.75</v>
      </c>
      <c r="H15" s="13">
        <f t="shared" si="3"/>
        <v>70.54908562002568</v>
      </c>
      <c r="I15" s="13">
        <f t="shared" si="1"/>
        <v>-78512.53</v>
      </c>
      <c r="K15" s="60"/>
    </row>
    <row r="16" spans="1:11" ht="23.25">
      <c r="A16" s="9">
        <v>11020000</v>
      </c>
      <c r="B16" s="36" t="s">
        <v>9</v>
      </c>
      <c r="C16" s="10">
        <f>SUM(C17:C18)</f>
        <v>4000</v>
      </c>
      <c r="D16" s="10">
        <f>SUM(D17:D18)</f>
        <v>4078</v>
      </c>
      <c r="E16" s="10">
        <f t="shared" si="2"/>
        <v>101.95</v>
      </c>
      <c r="F16" s="10">
        <f t="shared" si="0"/>
        <v>78</v>
      </c>
      <c r="G16" s="10">
        <f>SUM(G17:G18)</f>
        <v>16217.03</v>
      </c>
      <c r="H16" s="10">
        <f t="shared" si="3"/>
        <v>25.14640473625565</v>
      </c>
      <c r="I16" s="10">
        <f t="shared" si="1"/>
        <v>-12139.03</v>
      </c>
      <c r="K16" s="61"/>
    </row>
    <row r="17" spans="1:9" ht="27" customHeight="1">
      <c r="A17" s="11">
        <v>11020200</v>
      </c>
      <c r="B17" s="37" t="s">
        <v>10</v>
      </c>
      <c r="C17" s="12">
        <v>4000</v>
      </c>
      <c r="D17" s="12">
        <v>4078</v>
      </c>
      <c r="E17" s="13">
        <f t="shared" si="2"/>
        <v>101.95</v>
      </c>
      <c r="F17" s="13">
        <f t="shared" si="0"/>
        <v>78</v>
      </c>
      <c r="G17" s="26">
        <f>660+13592.03</f>
        <v>14252.03</v>
      </c>
      <c r="H17" s="13">
        <f t="shared" si="3"/>
        <v>28.613467695479166</v>
      </c>
      <c r="I17" s="13">
        <f t="shared" si="1"/>
        <v>-10174.03</v>
      </c>
    </row>
    <row r="18" spans="1:9" ht="46.5">
      <c r="A18" s="11">
        <v>11023200</v>
      </c>
      <c r="B18" s="37" t="s">
        <v>140</v>
      </c>
      <c r="C18" s="12">
        <v>0</v>
      </c>
      <c r="D18" s="12">
        <v>0</v>
      </c>
      <c r="E18" s="13">
        <f t="shared" si="2"/>
        <v>0</v>
      </c>
      <c r="F18" s="13">
        <f t="shared" si="0"/>
        <v>0</v>
      </c>
      <c r="G18" s="26">
        <v>1965</v>
      </c>
      <c r="H18" s="13">
        <f>IF(G18=0,0,(IF(D18=0,0,(D18/G18)*100)))</f>
        <v>0</v>
      </c>
      <c r="I18" s="13">
        <f>D18-G18</f>
        <v>-1965</v>
      </c>
    </row>
    <row r="19" spans="1:9" ht="26.25" customHeight="1">
      <c r="A19" s="7">
        <v>13000000</v>
      </c>
      <c r="B19" s="35" t="s">
        <v>116</v>
      </c>
      <c r="C19" s="8">
        <f>C20+C22+C25</f>
        <v>1072</v>
      </c>
      <c r="D19" s="8">
        <f>D20+D22+D25</f>
        <v>1311.04</v>
      </c>
      <c r="E19" s="8">
        <f aca="true" t="shared" si="4" ref="E19:E26">IF(C19=0,0,D19/C19*100)</f>
        <v>122.29850746268656</v>
      </c>
      <c r="F19" s="8">
        <f aca="true" t="shared" si="5" ref="F19:F26">D19-C19</f>
        <v>239.03999999999996</v>
      </c>
      <c r="G19" s="8">
        <f>G20+G22+G25</f>
        <v>1869.58</v>
      </c>
      <c r="H19" s="8">
        <f t="shared" si="3"/>
        <v>70.12484087335123</v>
      </c>
      <c r="I19" s="8">
        <f aca="true" t="shared" si="6" ref="I19:I26">D19-G19</f>
        <v>-558.54</v>
      </c>
    </row>
    <row r="20" spans="1:9" ht="23.25">
      <c r="A20" s="9">
        <v>13010000</v>
      </c>
      <c r="B20" s="36" t="s">
        <v>117</v>
      </c>
      <c r="C20" s="10">
        <f>C21</f>
        <v>272</v>
      </c>
      <c r="D20" s="10">
        <f>D21</f>
        <v>272</v>
      </c>
      <c r="E20" s="10">
        <f t="shared" si="4"/>
        <v>100</v>
      </c>
      <c r="F20" s="10">
        <f t="shared" si="5"/>
        <v>0</v>
      </c>
      <c r="G20" s="10">
        <f>G21</f>
        <v>1036</v>
      </c>
      <c r="H20" s="10">
        <f t="shared" si="3"/>
        <v>26.254826254826252</v>
      </c>
      <c r="I20" s="10">
        <f t="shared" si="6"/>
        <v>-764</v>
      </c>
    </row>
    <row r="21" spans="1:9" ht="74.25" customHeight="1">
      <c r="A21" s="19">
        <v>13010200</v>
      </c>
      <c r="B21" s="67" t="s">
        <v>118</v>
      </c>
      <c r="C21" s="12">
        <v>272</v>
      </c>
      <c r="D21" s="12">
        <v>272</v>
      </c>
      <c r="E21" s="13">
        <f t="shared" si="4"/>
        <v>100</v>
      </c>
      <c r="F21" s="13">
        <f t="shared" si="5"/>
        <v>0</v>
      </c>
      <c r="G21" s="12">
        <v>1036</v>
      </c>
      <c r="H21" s="13">
        <f t="shared" si="3"/>
        <v>26.254826254826252</v>
      </c>
      <c r="I21" s="13">
        <f t="shared" si="6"/>
        <v>-764</v>
      </c>
    </row>
    <row r="22" spans="1:9" ht="23.25">
      <c r="A22" s="9">
        <v>13020000</v>
      </c>
      <c r="B22" s="36" t="s">
        <v>119</v>
      </c>
      <c r="C22" s="10">
        <f>SUM(C23:C24)</f>
        <v>400</v>
      </c>
      <c r="D22" s="10">
        <f>SUM(D23:D24)</f>
        <v>1039.04</v>
      </c>
      <c r="E22" s="10">
        <f t="shared" si="4"/>
        <v>259.76</v>
      </c>
      <c r="F22" s="10">
        <f t="shared" si="5"/>
        <v>639.04</v>
      </c>
      <c r="G22" s="10">
        <f>SUM(G23:G24)</f>
        <v>463.58</v>
      </c>
      <c r="H22" s="10">
        <f t="shared" si="3"/>
        <v>224.13391431899564</v>
      </c>
      <c r="I22" s="10">
        <f t="shared" si="6"/>
        <v>575.46</v>
      </c>
    </row>
    <row r="23" spans="1:9" ht="27" customHeight="1">
      <c r="A23" s="19">
        <v>13020200</v>
      </c>
      <c r="B23" s="67" t="s">
        <v>120</v>
      </c>
      <c r="C23" s="12">
        <v>100</v>
      </c>
      <c r="D23" s="12">
        <v>358.85</v>
      </c>
      <c r="E23" s="13">
        <f t="shared" si="4"/>
        <v>358.85</v>
      </c>
      <c r="F23" s="13">
        <f t="shared" si="5"/>
        <v>258.85</v>
      </c>
      <c r="G23" s="12">
        <v>106.58</v>
      </c>
      <c r="H23" s="13">
        <f t="shared" si="3"/>
        <v>336.6954400450366</v>
      </c>
      <c r="I23" s="13">
        <f t="shared" si="6"/>
        <v>252.27000000000004</v>
      </c>
    </row>
    <row r="24" spans="1:9" ht="46.5">
      <c r="A24" s="19">
        <v>13020400</v>
      </c>
      <c r="B24" s="67" t="s">
        <v>121</v>
      </c>
      <c r="C24" s="12">
        <v>300</v>
      </c>
      <c r="D24" s="12">
        <v>680.19</v>
      </c>
      <c r="E24" s="13">
        <f t="shared" si="4"/>
        <v>226.73000000000002</v>
      </c>
      <c r="F24" s="13">
        <f t="shared" si="5"/>
        <v>380.19000000000005</v>
      </c>
      <c r="G24" s="12">
        <v>357</v>
      </c>
      <c r="H24" s="13">
        <f t="shared" si="3"/>
        <v>190.5294117647059</v>
      </c>
      <c r="I24" s="13">
        <f t="shared" si="6"/>
        <v>323.19000000000005</v>
      </c>
    </row>
    <row r="25" spans="1:9" ht="23.25">
      <c r="A25" s="9">
        <v>13030000</v>
      </c>
      <c r="B25" s="36" t="s">
        <v>122</v>
      </c>
      <c r="C25" s="10">
        <f>C26</f>
        <v>400</v>
      </c>
      <c r="D25" s="10">
        <f>D26</f>
        <v>0</v>
      </c>
      <c r="E25" s="10">
        <f t="shared" si="4"/>
        <v>0</v>
      </c>
      <c r="F25" s="10">
        <f t="shared" si="5"/>
        <v>-400</v>
      </c>
      <c r="G25" s="10">
        <f>G26</f>
        <v>370</v>
      </c>
      <c r="H25" s="10">
        <f t="shared" si="3"/>
        <v>0</v>
      </c>
      <c r="I25" s="10">
        <f t="shared" si="6"/>
        <v>-370</v>
      </c>
    </row>
    <row r="26" spans="1:9" ht="46.5">
      <c r="A26" s="19">
        <v>13030200</v>
      </c>
      <c r="B26" s="67" t="s">
        <v>123</v>
      </c>
      <c r="C26" s="12">
        <v>400</v>
      </c>
      <c r="D26" s="12">
        <v>0</v>
      </c>
      <c r="E26" s="13">
        <f t="shared" si="4"/>
        <v>0</v>
      </c>
      <c r="F26" s="13">
        <f t="shared" si="5"/>
        <v>-400</v>
      </c>
      <c r="G26" s="12">
        <v>370</v>
      </c>
      <c r="H26" s="13">
        <f t="shared" si="3"/>
        <v>0</v>
      </c>
      <c r="I26" s="13">
        <f t="shared" si="6"/>
        <v>-370</v>
      </c>
    </row>
    <row r="27" spans="1:9" ht="22.5">
      <c r="A27" s="7">
        <v>14000000</v>
      </c>
      <c r="B27" s="35" t="s">
        <v>11</v>
      </c>
      <c r="C27" s="8">
        <f>C28</f>
        <v>6500000</v>
      </c>
      <c r="D27" s="8">
        <f>D28</f>
        <v>9843339.68</v>
      </c>
      <c r="E27" s="8">
        <f t="shared" si="2"/>
        <v>151.43599507692306</v>
      </c>
      <c r="F27" s="8">
        <f t="shared" si="0"/>
        <v>3343339.6799999997</v>
      </c>
      <c r="G27" s="8">
        <f>G28</f>
        <v>5447420.67</v>
      </c>
      <c r="H27" s="8">
        <f t="shared" si="3"/>
        <v>180.6972561199317</v>
      </c>
      <c r="I27" s="8">
        <f t="shared" si="1"/>
        <v>4395919.01</v>
      </c>
    </row>
    <row r="28" spans="1:9" ht="46.5">
      <c r="A28" s="11">
        <v>14040000</v>
      </c>
      <c r="B28" s="37" t="s">
        <v>12</v>
      </c>
      <c r="C28" s="12">
        <v>6500000</v>
      </c>
      <c r="D28" s="12">
        <v>9843339.68</v>
      </c>
      <c r="E28" s="13">
        <f t="shared" si="2"/>
        <v>151.43599507692306</v>
      </c>
      <c r="F28" s="13">
        <f t="shared" si="0"/>
        <v>3343339.6799999997</v>
      </c>
      <c r="G28" s="26">
        <v>5447420.67</v>
      </c>
      <c r="H28" s="13">
        <f t="shared" si="3"/>
        <v>180.6972561199317</v>
      </c>
      <c r="I28" s="13">
        <f t="shared" si="1"/>
        <v>4395919.01</v>
      </c>
    </row>
    <row r="29" spans="1:9" ht="26.25" customHeight="1">
      <c r="A29" s="7">
        <v>16000000</v>
      </c>
      <c r="B29" s="35" t="s">
        <v>125</v>
      </c>
      <c r="C29" s="8">
        <f>C30</f>
        <v>0</v>
      </c>
      <c r="D29" s="8">
        <f>D30</f>
        <v>8</v>
      </c>
      <c r="E29" s="8">
        <f>IF(C29=0,0,D29/C29*100)</f>
        <v>0</v>
      </c>
      <c r="F29" s="8">
        <f>D29-C29</f>
        <v>8</v>
      </c>
      <c r="G29" s="8">
        <f>G30</f>
        <v>0</v>
      </c>
      <c r="H29" s="8">
        <f t="shared" si="3"/>
        <v>0</v>
      </c>
      <c r="I29" s="8">
        <f>D29-G29</f>
        <v>8</v>
      </c>
    </row>
    <row r="30" spans="1:9" ht="23.25">
      <c r="A30" s="9">
        <v>16010000</v>
      </c>
      <c r="B30" s="35" t="s">
        <v>124</v>
      </c>
      <c r="C30" s="10">
        <f>C31</f>
        <v>0</v>
      </c>
      <c r="D30" s="10">
        <f>D31</f>
        <v>8</v>
      </c>
      <c r="E30" s="10">
        <f>IF(C30=0,0,D30/C30*100)</f>
        <v>0</v>
      </c>
      <c r="F30" s="10">
        <f>D30-C30</f>
        <v>8</v>
      </c>
      <c r="G30" s="10">
        <f>G31</f>
        <v>0</v>
      </c>
      <c r="H30" s="10">
        <f t="shared" si="3"/>
        <v>0</v>
      </c>
      <c r="I30" s="10">
        <f>D30-G30</f>
        <v>8</v>
      </c>
    </row>
    <row r="31" spans="1:9" ht="23.25">
      <c r="A31" s="11">
        <v>16010200</v>
      </c>
      <c r="B31" s="37" t="s">
        <v>126</v>
      </c>
      <c r="C31" s="12">
        <v>0</v>
      </c>
      <c r="D31" s="12">
        <v>8</v>
      </c>
      <c r="E31" s="13">
        <f>IF(C31=0,0,D31/C31*100)</f>
        <v>0</v>
      </c>
      <c r="F31" s="13">
        <f>D31-C31</f>
        <v>8</v>
      </c>
      <c r="G31" s="26"/>
      <c r="H31" s="13">
        <f t="shared" si="3"/>
        <v>0</v>
      </c>
      <c r="I31" s="13">
        <f>D31-G31</f>
        <v>8</v>
      </c>
    </row>
    <row r="32" spans="1:9" ht="22.5">
      <c r="A32" s="7">
        <v>18000000</v>
      </c>
      <c r="B32" s="35" t="s">
        <v>13</v>
      </c>
      <c r="C32" s="8">
        <f>C33+C47+C50+C58</f>
        <v>21287100</v>
      </c>
      <c r="D32" s="8">
        <f>D33+D47+D50+D58</f>
        <v>30791413.550000004</v>
      </c>
      <c r="E32" s="8">
        <f t="shared" si="2"/>
        <v>144.6482308534277</v>
      </c>
      <c r="F32" s="8">
        <f t="shared" si="0"/>
        <v>9504313.550000004</v>
      </c>
      <c r="G32" s="8">
        <f>G33+G47+G50+G58</f>
        <v>16605219.239999998</v>
      </c>
      <c r="H32" s="8">
        <f t="shared" si="3"/>
        <v>185.4321409730451</v>
      </c>
      <c r="I32" s="8">
        <f t="shared" si="1"/>
        <v>14186194.310000006</v>
      </c>
    </row>
    <row r="33" spans="1:9" ht="23.25">
      <c r="A33" s="9">
        <v>18010000</v>
      </c>
      <c r="B33" s="36" t="s">
        <v>14</v>
      </c>
      <c r="C33" s="10">
        <f>C34+C39+C44</f>
        <v>15795700</v>
      </c>
      <c r="D33" s="10">
        <f>D34+D39+D44</f>
        <v>22120627.560000002</v>
      </c>
      <c r="E33" s="10">
        <f t="shared" si="2"/>
        <v>140.04208461796566</v>
      </c>
      <c r="F33" s="10">
        <f t="shared" si="0"/>
        <v>6324927.560000002</v>
      </c>
      <c r="G33" s="10">
        <f>G34+G39+G44</f>
        <v>11917718.51</v>
      </c>
      <c r="H33" s="10">
        <f t="shared" si="3"/>
        <v>185.6112605901782</v>
      </c>
      <c r="I33" s="10">
        <f t="shared" si="1"/>
        <v>10202909.050000003</v>
      </c>
    </row>
    <row r="34" spans="1:9" ht="24.75" customHeight="1">
      <c r="A34" s="57"/>
      <c r="B34" s="57" t="s">
        <v>114</v>
      </c>
      <c r="C34" s="56">
        <f>SUM(C35:C38)</f>
        <v>829500</v>
      </c>
      <c r="D34" s="56">
        <f>SUM(D35:D38)</f>
        <v>1167342.31</v>
      </c>
      <c r="E34" s="56">
        <f t="shared" si="2"/>
        <v>140.72842796865584</v>
      </c>
      <c r="F34" s="56">
        <f t="shared" si="0"/>
        <v>337842.31000000006</v>
      </c>
      <c r="G34" s="56">
        <f>SUM(G35:G38)</f>
        <v>511109.45</v>
      </c>
      <c r="H34" s="56">
        <f t="shared" si="3"/>
        <v>228.39380293203345</v>
      </c>
      <c r="I34" s="56">
        <f t="shared" si="1"/>
        <v>656232.8600000001</v>
      </c>
    </row>
    <row r="35" spans="1:9" ht="46.5" customHeight="1">
      <c r="A35" s="11">
        <v>18010100</v>
      </c>
      <c r="B35" s="37" t="s">
        <v>15</v>
      </c>
      <c r="C35" s="12">
        <v>34500</v>
      </c>
      <c r="D35" s="12">
        <v>34645.19</v>
      </c>
      <c r="E35" s="13">
        <f t="shared" si="2"/>
        <v>100.42084057971014</v>
      </c>
      <c r="F35" s="13">
        <f t="shared" si="0"/>
        <v>145.19000000000233</v>
      </c>
      <c r="G35" s="26">
        <v>20818.82</v>
      </c>
      <c r="H35" s="13">
        <f t="shared" si="3"/>
        <v>166.41284184214092</v>
      </c>
      <c r="I35" s="13">
        <f t="shared" si="1"/>
        <v>13826.370000000003</v>
      </c>
    </row>
    <row r="36" spans="1:9" ht="46.5" customHeight="1">
      <c r="A36" s="11">
        <v>18010200</v>
      </c>
      <c r="B36" s="37" t="s">
        <v>16</v>
      </c>
      <c r="C36" s="12">
        <v>75000</v>
      </c>
      <c r="D36" s="12">
        <v>78760.32</v>
      </c>
      <c r="E36" s="13">
        <f t="shared" si="2"/>
        <v>105.01376</v>
      </c>
      <c r="F36" s="13">
        <f t="shared" si="0"/>
        <v>3760.320000000007</v>
      </c>
      <c r="G36" s="26">
        <v>31993.57</v>
      </c>
      <c r="H36" s="13">
        <f t="shared" si="3"/>
        <v>246.1754658826758</v>
      </c>
      <c r="I36" s="13">
        <f t="shared" si="1"/>
        <v>46766.75000000001</v>
      </c>
    </row>
    <row r="37" spans="1:9" ht="46.5" customHeight="1">
      <c r="A37" s="11">
        <v>18010300</v>
      </c>
      <c r="B37" s="37" t="s">
        <v>17</v>
      </c>
      <c r="C37" s="12">
        <v>0</v>
      </c>
      <c r="D37" s="12">
        <v>11680.28</v>
      </c>
      <c r="E37" s="13">
        <f t="shared" si="2"/>
        <v>0</v>
      </c>
      <c r="F37" s="13">
        <f t="shared" si="0"/>
        <v>11680.28</v>
      </c>
      <c r="G37" s="26">
        <v>0</v>
      </c>
      <c r="H37" s="13">
        <f t="shared" si="3"/>
        <v>0</v>
      </c>
      <c r="I37" s="13">
        <f t="shared" si="1"/>
        <v>11680.28</v>
      </c>
    </row>
    <row r="38" spans="1:9" ht="46.5" customHeight="1">
      <c r="A38" s="46">
        <v>18010400</v>
      </c>
      <c r="B38" s="47" t="s">
        <v>18</v>
      </c>
      <c r="C38" s="48">
        <v>720000</v>
      </c>
      <c r="D38" s="48">
        <v>1042256.52</v>
      </c>
      <c r="E38" s="49">
        <f t="shared" si="2"/>
        <v>144.75785000000002</v>
      </c>
      <c r="F38" s="49">
        <f t="shared" si="0"/>
        <v>322256.52</v>
      </c>
      <c r="G38" s="50">
        <v>458297.06</v>
      </c>
      <c r="H38" s="49">
        <f t="shared" si="3"/>
        <v>227.41942093191696</v>
      </c>
      <c r="I38" s="49">
        <f t="shared" si="1"/>
        <v>583959.46</v>
      </c>
    </row>
    <row r="39" spans="1:9" ht="24.75" customHeight="1">
      <c r="A39" s="57"/>
      <c r="B39" s="57" t="s">
        <v>112</v>
      </c>
      <c r="C39" s="56">
        <f>SUM(C40:C43)</f>
        <v>14953700</v>
      </c>
      <c r="D39" s="56">
        <f>SUM(D40:D43)</f>
        <v>20834951.580000002</v>
      </c>
      <c r="E39" s="56">
        <f>IF(C39=0,0,D39/C39*100)</f>
        <v>139.32974166928588</v>
      </c>
      <c r="F39" s="56">
        <f>D39-C39</f>
        <v>5881251.580000002</v>
      </c>
      <c r="G39" s="56">
        <f>SUM(G40:G43)</f>
        <v>11400359.06</v>
      </c>
      <c r="H39" s="56">
        <f t="shared" si="3"/>
        <v>182.75697695437321</v>
      </c>
      <c r="I39" s="56">
        <f>D39-G39</f>
        <v>9434592.520000001</v>
      </c>
    </row>
    <row r="40" spans="1:9" ht="23.25">
      <c r="A40" s="11">
        <v>18010500</v>
      </c>
      <c r="B40" s="37" t="s">
        <v>19</v>
      </c>
      <c r="C40" s="12">
        <v>8220000</v>
      </c>
      <c r="D40" s="12">
        <v>13178114.56</v>
      </c>
      <c r="E40" s="13">
        <f t="shared" si="2"/>
        <v>160.31769537712896</v>
      </c>
      <c r="F40" s="13">
        <f t="shared" si="0"/>
        <v>4958114.5600000005</v>
      </c>
      <c r="G40" s="26">
        <v>5346575.73</v>
      </c>
      <c r="H40" s="13">
        <f t="shared" si="3"/>
        <v>246.47765645694872</v>
      </c>
      <c r="I40" s="13">
        <f t="shared" si="1"/>
        <v>7831538.83</v>
      </c>
    </row>
    <row r="41" spans="1:9" ht="23.25">
      <c r="A41" s="11">
        <v>18010600</v>
      </c>
      <c r="B41" s="37" t="s">
        <v>20</v>
      </c>
      <c r="C41" s="12">
        <v>6044500</v>
      </c>
      <c r="D41" s="12">
        <v>6888575.68</v>
      </c>
      <c r="E41" s="13">
        <f t="shared" si="2"/>
        <v>113.96435900405326</v>
      </c>
      <c r="F41" s="13">
        <f t="shared" si="0"/>
        <v>844075.6799999997</v>
      </c>
      <c r="G41" s="26">
        <v>5450475.67</v>
      </c>
      <c r="H41" s="13">
        <f t="shared" si="3"/>
        <v>126.38485330584</v>
      </c>
      <c r="I41" s="13">
        <f t="shared" si="1"/>
        <v>1438100.0099999998</v>
      </c>
    </row>
    <row r="42" spans="1:9" ht="23.25">
      <c r="A42" s="11">
        <v>18010700</v>
      </c>
      <c r="B42" s="37" t="s">
        <v>21</v>
      </c>
      <c r="C42" s="12">
        <v>67800</v>
      </c>
      <c r="D42" s="12">
        <v>88574.3</v>
      </c>
      <c r="E42" s="13">
        <f t="shared" si="2"/>
        <v>130.6405604719764</v>
      </c>
      <c r="F42" s="13">
        <f t="shared" si="0"/>
        <v>20774.300000000003</v>
      </c>
      <c r="G42" s="26">
        <v>21283.58</v>
      </c>
      <c r="H42" s="13">
        <f t="shared" si="3"/>
        <v>416.1626004647714</v>
      </c>
      <c r="I42" s="13">
        <f t="shared" si="1"/>
        <v>67290.72</v>
      </c>
    </row>
    <row r="43" spans="1:9" ht="23.25">
      <c r="A43" s="11">
        <v>18010900</v>
      </c>
      <c r="B43" s="37" t="s">
        <v>22</v>
      </c>
      <c r="C43" s="12">
        <v>621400</v>
      </c>
      <c r="D43" s="12">
        <v>679687.04</v>
      </c>
      <c r="E43" s="13">
        <f t="shared" si="2"/>
        <v>109.37995494045705</v>
      </c>
      <c r="F43" s="13">
        <f t="shared" si="0"/>
        <v>58287.04000000004</v>
      </c>
      <c r="G43" s="26">
        <v>582024.08</v>
      </c>
      <c r="H43" s="13">
        <f t="shared" si="3"/>
        <v>116.77988305913391</v>
      </c>
      <c r="I43" s="13">
        <f t="shared" si="1"/>
        <v>97662.96000000008</v>
      </c>
    </row>
    <row r="44" spans="1:9" ht="24.75" customHeight="1">
      <c r="A44" s="57"/>
      <c r="B44" s="57" t="s">
        <v>113</v>
      </c>
      <c r="C44" s="56">
        <f>SUM(C45:C46)</f>
        <v>12500</v>
      </c>
      <c r="D44" s="56">
        <f>SUM(D45:D46)</f>
        <v>118333.67</v>
      </c>
      <c r="E44" s="56">
        <f t="shared" si="2"/>
        <v>946.6693599999999</v>
      </c>
      <c r="F44" s="56">
        <f t="shared" si="0"/>
        <v>105833.67</v>
      </c>
      <c r="G44" s="56">
        <f>SUM(G45:G46)</f>
        <v>6250</v>
      </c>
      <c r="H44" s="56">
        <f t="shared" si="3"/>
        <v>1893.3387199999997</v>
      </c>
      <c r="I44" s="56">
        <f t="shared" si="1"/>
        <v>112083.67</v>
      </c>
    </row>
    <row r="45" spans="1:9" ht="23.25">
      <c r="A45" s="51">
        <v>18011000</v>
      </c>
      <c r="B45" s="52" t="s">
        <v>23</v>
      </c>
      <c r="C45" s="53">
        <v>0</v>
      </c>
      <c r="D45" s="53">
        <v>105833.67</v>
      </c>
      <c r="E45" s="54">
        <f t="shared" si="2"/>
        <v>0</v>
      </c>
      <c r="F45" s="54">
        <f t="shared" si="0"/>
        <v>105833.67</v>
      </c>
      <c r="G45" s="55">
        <v>0</v>
      </c>
      <c r="H45" s="54">
        <f t="shared" si="3"/>
        <v>0</v>
      </c>
      <c r="I45" s="54">
        <f t="shared" si="1"/>
        <v>105833.67</v>
      </c>
    </row>
    <row r="46" spans="1:9" ht="23.25">
      <c r="A46" s="11">
        <v>18011100</v>
      </c>
      <c r="B46" s="37" t="s">
        <v>24</v>
      </c>
      <c r="C46" s="12">
        <v>12500</v>
      </c>
      <c r="D46" s="12">
        <v>12500</v>
      </c>
      <c r="E46" s="13">
        <f t="shared" si="2"/>
        <v>100</v>
      </c>
      <c r="F46" s="13">
        <f t="shared" si="0"/>
        <v>0</v>
      </c>
      <c r="G46" s="26">
        <v>6250</v>
      </c>
      <c r="H46" s="13">
        <f t="shared" si="3"/>
        <v>200</v>
      </c>
      <c r="I46" s="13">
        <f t="shared" si="1"/>
        <v>6250</v>
      </c>
    </row>
    <row r="47" spans="1:9" ht="23.25">
      <c r="A47" s="9">
        <v>18030000</v>
      </c>
      <c r="B47" s="36" t="s">
        <v>25</v>
      </c>
      <c r="C47" s="10">
        <f>SUM(C48:C49)</f>
        <v>4400</v>
      </c>
      <c r="D47" s="10">
        <f>SUM(D48:D49)</f>
        <v>16615.03</v>
      </c>
      <c r="E47" s="10">
        <f t="shared" si="2"/>
        <v>377.6143181818182</v>
      </c>
      <c r="F47" s="10">
        <f t="shared" si="0"/>
        <v>12215.029999999999</v>
      </c>
      <c r="G47" s="10">
        <f>SUM(G48:G49)</f>
        <v>4255.67</v>
      </c>
      <c r="H47" s="10">
        <f t="shared" si="3"/>
        <v>390.4210147873307</v>
      </c>
      <c r="I47" s="10">
        <f t="shared" si="1"/>
        <v>12359.359999999999</v>
      </c>
    </row>
    <row r="48" spans="1:9" ht="23.25">
      <c r="A48" s="11">
        <v>18030100</v>
      </c>
      <c r="B48" s="37" t="s">
        <v>26</v>
      </c>
      <c r="C48" s="12">
        <v>2500</v>
      </c>
      <c r="D48" s="12">
        <v>12305.99</v>
      </c>
      <c r="E48" s="13">
        <f t="shared" si="2"/>
        <v>492.2396</v>
      </c>
      <c r="F48" s="13">
        <f t="shared" si="0"/>
        <v>9805.99</v>
      </c>
      <c r="G48" s="26">
        <v>2390.25</v>
      </c>
      <c r="H48" s="13">
        <f t="shared" si="3"/>
        <v>514.8411254052922</v>
      </c>
      <c r="I48" s="13">
        <f t="shared" si="1"/>
        <v>9915.74</v>
      </c>
    </row>
    <row r="49" spans="1:9" ht="23.25">
      <c r="A49" s="11">
        <v>18030200</v>
      </c>
      <c r="B49" s="37" t="s">
        <v>27</v>
      </c>
      <c r="C49" s="12">
        <v>1900</v>
      </c>
      <c r="D49" s="12">
        <v>4309.04</v>
      </c>
      <c r="E49" s="13">
        <f t="shared" si="2"/>
        <v>226.7915789473684</v>
      </c>
      <c r="F49" s="13">
        <f t="shared" si="0"/>
        <v>2409.04</v>
      </c>
      <c r="G49" s="26">
        <v>1865.42</v>
      </c>
      <c r="H49" s="13">
        <f t="shared" si="3"/>
        <v>230.99570070011043</v>
      </c>
      <c r="I49" s="13">
        <f t="shared" si="1"/>
        <v>2443.62</v>
      </c>
    </row>
    <row r="50" spans="1:9" ht="46.5">
      <c r="A50" s="9">
        <v>18040000</v>
      </c>
      <c r="B50" s="36" t="s">
        <v>28</v>
      </c>
      <c r="C50" s="10">
        <f>SUM(C51:C57)</f>
        <v>0</v>
      </c>
      <c r="D50" s="10">
        <f>SUM(D51:D57)</f>
        <v>-4189.49</v>
      </c>
      <c r="E50" s="10">
        <f t="shared" si="2"/>
        <v>0</v>
      </c>
      <c r="F50" s="10">
        <f t="shared" si="0"/>
        <v>-4189.49</v>
      </c>
      <c r="G50" s="10">
        <f>SUM(G51:G57)</f>
        <v>2278.44</v>
      </c>
      <c r="H50" s="10">
        <f t="shared" si="3"/>
        <v>-183.87537086778673</v>
      </c>
      <c r="I50" s="10">
        <f t="shared" si="1"/>
        <v>-6467.93</v>
      </c>
    </row>
    <row r="51" spans="1:9" ht="49.5" customHeight="1">
      <c r="A51" s="11">
        <v>18040100</v>
      </c>
      <c r="B51" s="37" t="s">
        <v>29</v>
      </c>
      <c r="C51" s="12">
        <v>0</v>
      </c>
      <c r="D51" s="12">
        <v>-322.49</v>
      </c>
      <c r="E51" s="13">
        <f t="shared" si="2"/>
        <v>0</v>
      </c>
      <c r="F51" s="13">
        <f t="shared" si="0"/>
        <v>-322.49</v>
      </c>
      <c r="G51" s="26">
        <v>2255.46</v>
      </c>
      <c r="H51" s="13">
        <f t="shared" si="3"/>
        <v>-14.29819194310695</v>
      </c>
      <c r="I51" s="13">
        <f t="shared" si="1"/>
        <v>-2577.95</v>
      </c>
    </row>
    <row r="52" spans="1:9" ht="49.5" customHeight="1">
      <c r="A52" s="11">
        <v>18040200</v>
      </c>
      <c r="B52" s="37" t="s">
        <v>30</v>
      </c>
      <c r="C52" s="12">
        <v>0</v>
      </c>
      <c r="D52" s="12">
        <v>-2891</v>
      </c>
      <c r="E52" s="13">
        <f t="shared" si="2"/>
        <v>0</v>
      </c>
      <c r="F52" s="13">
        <f t="shared" si="0"/>
        <v>-2891</v>
      </c>
      <c r="G52" s="26">
        <v>-2223.54</v>
      </c>
      <c r="H52" s="13">
        <f t="shared" si="3"/>
        <v>130.0178993856643</v>
      </c>
      <c r="I52" s="13">
        <f t="shared" si="1"/>
        <v>-667.46</v>
      </c>
    </row>
    <row r="53" spans="1:9" ht="53.25" customHeight="1">
      <c r="A53" s="11">
        <v>18040600</v>
      </c>
      <c r="B53" s="37" t="s">
        <v>31</v>
      </c>
      <c r="C53" s="12">
        <v>0</v>
      </c>
      <c r="D53" s="12">
        <v>-488</v>
      </c>
      <c r="E53" s="13">
        <f t="shared" si="2"/>
        <v>0</v>
      </c>
      <c r="F53" s="13">
        <f t="shared" si="0"/>
        <v>-488</v>
      </c>
      <c r="G53" s="26">
        <v>1220</v>
      </c>
      <c r="H53" s="13">
        <f t="shared" si="3"/>
        <v>-40</v>
      </c>
      <c r="I53" s="13">
        <f t="shared" si="1"/>
        <v>-1708</v>
      </c>
    </row>
    <row r="54" spans="1:9" ht="51.75" customHeight="1">
      <c r="A54" s="11">
        <v>18040800</v>
      </c>
      <c r="B54" s="37" t="s">
        <v>32</v>
      </c>
      <c r="C54" s="12">
        <v>0</v>
      </c>
      <c r="D54" s="12">
        <v>-488</v>
      </c>
      <c r="E54" s="13">
        <f t="shared" si="2"/>
        <v>0</v>
      </c>
      <c r="F54" s="13">
        <f aca="true" t="shared" si="7" ref="F54:F85">D54-C54</f>
        <v>-488</v>
      </c>
      <c r="G54" s="26">
        <v>1026.52</v>
      </c>
      <c r="H54" s="13">
        <f t="shared" si="3"/>
        <v>-47.53925885516112</v>
      </c>
      <c r="I54" s="13">
        <f aca="true" t="shared" si="8" ref="I54:I85">D54-G54</f>
        <v>-1514.52</v>
      </c>
    </row>
    <row r="55" spans="1:9" ht="53.25" customHeight="1" hidden="1">
      <c r="A55" s="11">
        <v>18040900</v>
      </c>
      <c r="B55" s="37" t="s">
        <v>88</v>
      </c>
      <c r="C55" s="12">
        <v>0</v>
      </c>
      <c r="D55" s="12">
        <v>0</v>
      </c>
      <c r="E55" s="13">
        <f>IF(C55=0,0,D55/C55*100)</f>
        <v>0</v>
      </c>
      <c r="F55" s="13">
        <f t="shared" si="7"/>
        <v>0</v>
      </c>
      <c r="G55" s="26">
        <v>0</v>
      </c>
      <c r="H55" s="13">
        <f t="shared" si="3"/>
        <v>0</v>
      </c>
      <c r="I55" s="13">
        <f t="shared" si="8"/>
        <v>0</v>
      </c>
    </row>
    <row r="56" spans="1:9" ht="46.5" hidden="1">
      <c r="A56" s="11">
        <v>18041700</v>
      </c>
      <c r="B56" s="37" t="s">
        <v>90</v>
      </c>
      <c r="C56" s="12">
        <v>0</v>
      </c>
      <c r="D56" s="12">
        <v>0</v>
      </c>
      <c r="E56" s="13">
        <f>IF(C56=0,0,D56/C56*100)</f>
        <v>0</v>
      </c>
      <c r="F56" s="13">
        <f t="shared" si="7"/>
        <v>0</v>
      </c>
      <c r="G56" s="26">
        <v>0</v>
      </c>
      <c r="H56" s="13">
        <f t="shared" si="3"/>
        <v>0</v>
      </c>
      <c r="I56" s="13">
        <f t="shared" si="8"/>
        <v>0</v>
      </c>
    </row>
    <row r="57" spans="1:9" ht="46.5" hidden="1">
      <c r="A57" s="11">
        <v>18041800</v>
      </c>
      <c r="B57" s="37" t="s">
        <v>89</v>
      </c>
      <c r="C57" s="12">
        <v>0</v>
      </c>
      <c r="D57" s="12">
        <v>0</v>
      </c>
      <c r="E57" s="13">
        <f>IF(C57=0,0,D57/C57*100)</f>
        <v>0</v>
      </c>
      <c r="F57" s="13">
        <f t="shared" si="7"/>
        <v>0</v>
      </c>
      <c r="G57" s="26">
        <v>0</v>
      </c>
      <c r="H57" s="13">
        <f t="shared" si="3"/>
        <v>0</v>
      </c>
      <c r="I57" s="13">
        <f t="shared" si="8"/>
        <v>0</v>
      </c>
    </row>
    <row r="58" spans="1:9" ht="23.25">
      <c r="A58" s="9">
        <v>18050000</v>
      </c>
      <c r="B58" s="36" t="s">
        <v>33</v>
      </c>
      <c r="C58" s="10">
        <f>SUM(C59:C62)</f>
        <v>5487000</v>
      </c>
      <c r="D58" s="10">
        <f>SUM(D59:D62)</f>
        <v>8658360.45</v>
      </c>
      <c r="E58" s="10">
        <f t="shared" si="2"/>
        <v>157.79771186440678</v>
      </c>
      <c r="F58" s="10">
        <f t="shared" si="7"/>
        <v>3171360.4499999993</v>
      </c>
      <c r="G58" s="10">
        <f>SUM(G59:G62)</f>
        <v>4680966.62</v>
      </c>
      <c r="H58" s="10">
        <f t="shared" si="3"/>
        <v>184.96949781709827</v>
      </c>
      <c r="I58" s="10">
        <f t="shared" si="8"/>
        <v>3977393.829999999</v>
      </c>
    </row>
    <row r="59" spans="1:9" ht="23.25">
      <c r="A59" s="11">
        <v>18050199</v>
      </c>
      <c r="B59" s="37" t="s">
        <v>34</v>
      </c>
      <c r="C59" s="12">
        <v>0</v>
      </c>
      <c r="D59" s="12">
        <v>-107.5</v>
      </c>
      <c r="E59" s="13">
        <f>IF(C59=0,0,D59/C59*100)</f>
        <v>0</v>
      </c>
      <c r="F59" s="13">
        <f>D59-C59</f>
        <v>-107.5</v>
      </c>
      <c r="G59" s="26">
        <v>0</v>
      </c>
      <c r="H59" s="13">
        <f>IF(G59=0,0,(IF(D59=0,0,(D59/G59)*100)))</f>
        <v>0</v>
      </c>
      <c r="I59" s="13">
        <f>D59-G59</f>
        <v>-107.5</v>
      </c>
    </row>
    <row r="60" spans="1:9" ht="23.25">
      <c r="A60" s="11">
        <v>18050200</v>
      </c>
      <c r="B60" s="37" t="s">
        <v>34</v>
      </c>
      <c r="C60" s="12">
        <v>0</v>
      </c>
      <c r="D60" s="12"/>
      <c r="E60" s="13">
        <f>IF(C60=0,0,D60/C60*100)</f>
        <v>0</v>
      </c>
      <c r="F60" s="13">
        <f t="shared" si="7"/>
        <v>0</v>
      </c>
      <c r="G60" s="26">
        <v>0.15</v>
      </c>
      <c r="H60" s="13">
        <f t="shared" si="3"/>
        <v>0</v>
      </c>
      <c r="I60" s="13">
        <f t="shared" si="8"/>
        <v>-0.15</v>
      </c>
    </row>
    <row r="61" spans="1:11" ht="23.25">
      <c r="A61" s="11">
        <v>18050300</v>
      </c>
      <c r="B61" s="37" t="s">
        <v>34</v>
      </c>
      <c r="C61" s="12">
        <v>787000</v>
      </c>
      <c r="D61" s="12">
        <v>1067903.41</v>
      </c>
      <c r="E61" s="13">
        <f t="shared" si="2"/>
        <v>135.69293646759846</v>
      </c>
      <c r="F61" s="13">
        <f t="shared" si="7"/>
        <v>280903.4099999999</v>
      </c>
      <c r="G61" s="26">
        <v>672760.33</v>
      </c>
      <c r="H61" s="13">
        <f t="shared" si="3"/>
        <v>158.7345986943077</v>
      </c>
      <c r="I61" s="13">
        <f t="shared" si="8"/>
        <v>395143.07999999996</v>
      </c>
      <c r="K61" s="62"/>
    </row>
    <row r="62" spans="1:11" ht="23.25">
      <c r="A62" s="11">
        <v>18050400</v>
      </c>
      <c r="B62" s="37" t="s">
        <v>35</v>
      </c>
      <c r="C62" s="12">
        <v>4700000</v>
      </c>
      <c r="D62" s="12">
        <v>7590564.54</v>
      </c>
      <c r="E62" s="13">
        <f t="shared" si="2"/>
        <v>161.50137319148936</v>
      </c>
      <c r="F62" s="13">
        <f t="shared" si="7"/>
        <v>2890564.54</v>
      </c>
      <c r="G62" s="26">
        <v>4008206.14</v>
      </c>
      <c r="H62" s="13">
        <f t="shared" si="3"/>
        <v>189.37560282266318</v>
      </c>
      <c r="I62" s="13">
        <f t="shared" si="8"/>
        <v>3582358.4</v>
      </c>
      <c r="K62" s="62"/>
    </row>
    <row r="63" spans="1:9" ht="22.5">
      <c r="A63" s="5">
        <v>20000000</v>
      </c>
      <c r="B63" s="34" t="s">
        <v>41</v>
      </c>
      <c r="C63" s="6">
        <f>C64+C71+C84</f>
        <v>172800</v>
      </c>
      <c r="D63" s="6">
        <f>D64+D71+D84</f>
        <v>466705.12</v>
      </c>
      <c r="E63" s="6">
        <f t="shared" si="2"/>
        <v>270.0839814814815</v>
      </c>
      <c r="F63" s="6">
        <f t="shared" si="7"/>
        <v>293905.12</v>
      </c>
      <c r="G63" s="6">
        <f>G64+G71+G84</f>
        <v>198265.05000000002</v>
      </c>
      <c r="H63" s="6">
        <f t="shared" si="3"/>
        <v>235.3945488627471</v>
      </c>
      <c r="I63" s="6">
        <f t="shared" si="8"/>
        <v>268440.06999999995</v>
      </c>
    </row>
    <row r="64" spans="1:9" ht="22.5">
      <c r="A64" s="7">
        <v>21000000</v>
      </c>
      <c r="B64" s="35" t="s">
        <v>42</v>
      </c>
      <c r="C64" s="8">
        <f>C65+C67</f>
        <v>14010</v>
      </c>
      <c r="D64" s="8">
        <f>D65+D67</f>
        <v>48125</v>
      </c>
      <c r="E64" s="8">
        <f t="shared" si="2"/>
        <v>343.50463954318343</v>
      </c>
      <c r="F64" s="8">
        <f t="shared" si="7"/>
        <v>34115</v>
      </c>
      <c r="G64" s="8">
        <f>G65+G67</f>
        <v>28687</v>
      </c>
      <c r="H64" s="8">
        <f t="shared" si="3"/>
        <v>167.75891518806426</v>
      </c>
      <c r="I64" s="8">
        <f t="shared" si="8"/>
        <v>19438</v>
      </c>
    </row>
    <row r="65" spans="1:9" ht="101.25" customHeight="1">
      <c r="A65" s="9">
        <v>21010000</v>
      </c>
      <c r="B65" s="36" t="s">
        <v>141</v>
      </c>
      <c r="C65" s="10">
        <f>C66</f>
        <v>10000</v>
      </c>
      <c r="D65" s="10">
        <f>D66</f>
        <v>15496</v>
      </c>
      <c r="E65" s="10">
        <f t="shared" si="2"/>
        <v>154.96</v>
      </c>
      <c r="F65" s="10">
        <f t="shared" si="7"/>
        <v>5496</v>
      </c>
      <c r="G65" s="10">
        <f>G66</f>
        <v>8100</v>
      </c>
      <c r="H65" s="10">
        <f t="shared" si="3"/>
        <v>191.30864197530863</v>
      </c>
      <c r="I65" s="10">
        <f t="shared" si="8"/>
        <v>7396</v>
      </c>
    </row>
    <row r="66" spans="1:9" ht="51.75" customHeight="1">
      <c r="A66" s="11">
        <v>21010300</v>
      </c>
      <c r="B66" s="37" t="s">
        <v>43</v>
      </c>
      <c r="C66" s="12">
        <v>10000</v>
      </c>
      <c r="D66" s="12">
        <v>15496</v>
      </c>
      <c r="E66" s="13">
        <f t="shared" si="2"/>
        <v>154.96</v>
      </c>
      <c r="F66" s="13">
        <f t="shared" si="7"/>
        <v>5496</v>
      </c>
      <c r="G66" s="26">
        <v>8100</v>
      </c>
      <c r="H66" s="13">
        <f t="shared" si="3"/>
        <v>191.30864197530863</v>
      </c>
      <c r="I66" s="13">
        <f t="shared" si="8"/>
        <v>7396</v>
      </c>
    </row>
    <row r="67" spans="1:9" ht="23.25">
      <c r="A67" s="9">
        <v>21080000</v>
      </c>
      <c r="B67" s="36" t="s">
        <v>44</v>
      </c>
      <c r="C67" s="10">
        <f>SUM(C68:C70)</f>
        <v>4010</v>
      </c>
      <c r="D67" s="10">
        <f>SUM(D68:D70)</f>
        <v>32629</v>
      </c>
      <c r="E67" s="10">
        <f t="shared" si="2"/>
        <v>813.6907730673316</v>
      </c>
      <c r="F67" s="10">
        <f t="shared" si="7"/>
        <v>28619</v>
      </c>
      <c r="G67" s="10">
        <f>SUM(G68:G70)</f>
        <v>20587</v>
      </c>
      <c r="H67" s="10">
        <f t="shared" si="3"/>
        <v>158.49322387914702</v>
      </c>
      <c r="I67" s="10">
        <f t="shared" si="8"/>
        <v>12042</v>
      </c>
    </row>
    <row r="68" spans="1:9" ht="71.25" customHeight="1" hidden="1">
      <c r="A68" s="11">
        <v>21080900</v>
      </c>
      <c r="B68" s="37" t="s">
        <v>45</v>
      </c>
      <c r="C68" s="12">
        <v>0</v>
      </c>
      <c r="D68" s="12">
        <v>0</v>
      </c>
      <c r="E68" s="13">
        <f t="shared" si="2"/>
        <v>0</v>
      </c>
      <c r="F68" s="13">
        <f t="shared" si="7"/>
        <v>0</v>
      </c>
      <c r="G68" s="26">
        <v>0</v>
      </c>
      <c r="H68" s="13">
        <f t="shared" si="3"/>
        <v>0</v>
      </c>
      <c r="I68" s="13">
        <f t="shared" si="8"/>
        <v>0</v>
      </c>
    </row>
    <row r="69" spans="1:9" ht="23.25">
      <c r="A69" s="11">
        <v>21081100</v>
      </c>
      <c r="B69" s="37" t="s">
        <v>46</v>
      </c>
      <c r="C69" s="12">
        <v>4010</v>
      </c>
      <c r="D69" s="12">
        <v>32629</v>
      </c>
      <c r="E69" s="13">
        <f t="shared" si="2"/>
        <v>813.6907730673316</v>
      </c>
      <c r="F69" s="13">
        <f t="shared" si="7"/>
        <v>28619</v>
      </c>
      <c r="G69" s="26">
        <v>3587</v>
      </c>
      <c r="H69" s="13">
        <f t="shared" si="3"/>
        <v>909.645943685531</v>
      </c>
      <c r="I69" s="13">
        <f t="shared" si="8"/>
        <v>29042</v>
      </c>
    </row>
    <row r="70" spans="1:9" ht="51" customHeight="1">
      <c r="A70" s="11">
        <v>21081500</v>
      </c>
      <c r="B70" s="37" t="s">
        <v>142</v>
      </c>
      <c r="C70" s="12">
        <v>0</v>
      </c>
      <c r="D70" s="12">
        <v>0</v>
      </c>
      <c r="E70" s="13">
        <f t="shared" si="2"/>
        <v>0</v>
      </c>
      <c r="F70" s="13">
        <f t="shared" si="7"/>
        <v>0</v>
      </c>
      <c r="G70" s="26">
        <v>17000</v>
      </c>
      <c r="H70" s="13">
        <f t="shared" si="3"/>
        <v>0</v>
      </c>
      <c r="I70" s="13">
        <f t="shared" si="8"/>
        <v>-17000</v>
      </c>
    </row>
    <row r="71" spans="1:9" ht="45">
      <c r="A71" s="7">
        <v>22000000</v>
      </c>
      <c r="B71" s="35" t="s">
        <v>47</v>
      </c>
      <c r="C71" s="8">
        <f>C72+C77+C79</f>
        <v>158190</v>
      </c>
      <c r="D71" s="8">
        <f>D72+D77+D79</f>
        <v>306653.64</v>
      </c>
      <c r="E71" s="8">
        <f t="shared" si="2"/>
        <v>193.85146975156457</v>
      </c>
      <c r="F71" s="8">
        <f t="shared" si="7"/>
        <v>148463.64</v>
      </c>
      <c r="G71" s="8">
        <f>G72+G77+G79</f>
        <v>169578.05000000002</v>
      </c>
      <c r="H71" s="8">
        <f t="shared" si="3"/>
        <v>180.83333308762542</v>
      </c>
      <c r="I71" s="8">
        <f t="shared" si="8"/>
        <v>137075.59</v>
      </c>
    </row>
    <row r="72" spans="1:9" ht="23.25">
      <c r="A72" s="9">
        <v>22010000</v>
      </c>
      <c r="B72" s="36" t="s">
        <v>48</v>
      </c>
      <c r="C72" s="10">
        <f>SUM(C73:C76)</f>
        <v>37900</v>
      </c>
      <c r="D72" s="10">
        <f>SUM(D73:D76)</f>
        <v>151611.07</v>
      </c>
      <c r="E72" s="10">
        <f t="shared" si="2"/>
        <v>400.0292084432718</v>
      </c>
      <c r="F72" s="10">
        <f t="shared" si="7"/>
        <v>113711.07</v>
      </c>
      <c r="G72" s="10">
        <f>SUM(G73:G76)</f>
        <v>25993</v>
      </c>
      <c r="H72" s="10">
        <f t="shared" si="3"/>
        <v>583.276535990459</v>
      </c>
      <c r="I72" s="10">
        <f t="shared" si="8"/>
        <v>125618.07</v>
      </c>
    </row>
    <row r="73" spans="1:9" ht="51.75" customHeight="1">
      <c r="A73" s="11">
        <v>22010300</v>
      </c>
      <c r="B73" s="67" t="s">
        <v>127</v>
      </c>
      <c r="C73" s="12">
        <v>0</v>
      </c>
      <c r="D73" s="12">
        <v>23710</v>
      </c>
      <c r="E73" s="13">
        <f>IF(C73=0,0,D73/C73*100)</f>
        <v>0</v>
      </c>
      <c r="F73" s="13">
        <f>D73-C73</f>
        <v>23710</v>
      </c>
      <c r="G73" s="26">
        <v>0</v>
      </c>
      <c r="H73" s="13">
        <f t="shared" si="3"/>
        <v>0</v>
      </c>
      <c r="I73" s="13">
        <f>D73-G73</f>
        <v>23710</v>
      </c>
    </row>
    <row r="74" spans="1:9" ht="23.25">
      <c r="A74" s="11">
        <v>22012500</v>
      </c>
      <c r="B74" s="67" t="s">
        <v>49</v>
      </c>
      <c r="C74" s="12">
        <v>37900</v>
      </c>
      <c r="D74" s="12">
        <v>78885.07</v>
      </c>
      <c r="E74" s="13">
        <f t="shared" si="2"/>
        <v>208.1400263852243</v>
      </c>
      <c r="F74" s="13">
        <f t="shared" si="7"/>
        <v>40985.07000000001</v>
      </c>
      <c r="G74" s="26">
        <v>25993</v>
      </c>
      <c r="H74" s="13">
        <f t="shared" si="3"/>
        <v>303.4858231062209</v>
      </c>
      <c r="I74" s="13">
        <f t="shared" si="8"/>
        <v>52892.07000000001</v>
      </c>
    </row>
    <row r="75" spans="1:9" ht="46.5">
      <c r="A75" s="11">
        <v>22012600</v>
      </c>
      <c r="B75" s="67" t="s">
        <v>128</v>
      </c>
      <c r="C75" s="12">
        <v>0</v>
      </c>
      <c r="D75" s="12">
        <v>48776</v>
      </c>
      <c r="E75" s="13">
        <f>IF(C75=0,0,D75/C75*100)</f>
        <v>0</v>
      </c>
      <c r="F75" s="13">
        <f>D75-C75</f>
        <v>48776</v>
      </c>
      <c r="G75" s="26">
        <v>0</v>
      </c>
      <c r="H75" s="13">
        <f aca="true" t="shared" si="9" ref="H75:H102">IF(G75=0,0,(IF(D75=0,0,(D75/G75)*100)))</f>
        <v>0</v>
      </c>
      <c r="I75" s="13">
        <f>D75-G75</f>
        <v>48776</v>
      </c>
    </row>
    <row r="76" spans="1:9" ht="95.25" customHeight="1">
      <c r="A76" s="11">
        <v>22012900</v>
      </c>
      <c r="B76" s="67" t="s">
        <v>143</v>
      </c>
      <c r="C76" s="12">
        <v>0</v>
      </c>
      <c r="D76" s="12">
        <v>240</v>
      </c>
      <c r="E76" s="13">
        <f>IF(C76=0,0,D76/C76*100)</f>
        <v>0</v>
      </c>
      <c r="F76" s="13">
        <f>D76-C76</f>
        <v>240</v>
      </c>
      <c r="G76" s="26">
        <v>0</v>
      </c>
      <c r="H76" s="13">
        <f t="shared" si="9"/>
        <v>0</v>
      </c>
      <c r="I76" s="13">
        <f>D76-G76</f>
        <v>240</v>
      </c>
    </row>
    <row r="77" spans="1:9" ht="46.5">
      <c r="A77" s="9">
        <v>22080000</v>
      </c>
      <c r="B77" s="36" t="s">
        <v>50</v>
      </c>
      <c r="C77" s="10">
        <f>C78</f>
        <v>18000</v>
      </c>
      <c r="D77" s="10">
        <f>D78</f>
        <v>51000</v>
      </c>
      <c r="E77" s="10">
        <f t="shared" si="2"/>
        <v>283.33333333333337</v>
      </c>
      <c r="F77" s="10">
        <f t="shared" si="7"/>
        <v>33000</v>
      </c>
      <c r="G77" s="10">
        <f>G78</f>
        <v>15000</v>
      </c>
      <c r="H77" s="10">
        <f t="shared" si="9"/>
        <v>340</v>
      </c>
      <c r="I77" s="10">
        <f t="shared" si="8"/>
        <v>36000</v>
      </c>
    </row>
    <row r="78" spans="1:9" ht="53.25" customHeight="1">
      <c r="A78" s="11">
        <v>22080400</v>
      </c>
      <c r="B78" s="37" t="s">
        <v>51</v>
      </c>
      <c r="C78" s="12">
        <v>18000</v>
      </c>
      <c r="D78" s="12">
        <v>51000</v>
      </c>
      <c r="E78" s="13">
        <f t="shared" si="2"/>
        <v>283.33333333333337</v>
      </c>
      <c r="F78" s="13">
        <f t="shared" si="7"/>
        <v>33000</v>
      </c>
      <c r="G78" s="26">
        <v>15000</v>
      </c>
      <c r="H78" s="13">
        <f t="shared" si="9"/>
        <v>340</v>
      </c>
      <c r="I78" s="13">
        <f t="shared" si="8"/>
        <v>36000</v>
      </c>
    </row>
    <row r="79" spans="1:9" ht="23.25">
      <c r="A79" s="9">
        <v>22090000</v>
      </c>
      <c r="B79" s="36" t="s">
        <v>52</v>
      </c>
      <c r="C79" s="10">
        <f>SUM(C80:C83)</f>
        <v>102290</v>
      </c>
      <c r="D79" s="10">
        <f>SUM(D80:D83)</f>
        <v>104042.57</v>
      </c>
      <c r="E79" s="10">
        <f t="shared" si="2"/>
        <v>101.71333463681691</v>
      </c>
      <c r="F79" s="10">
        <f t="shared" si="7"/>
        <v>1752.570000000007</v>
      </c>
      <c r="G79" s="10">
        <f>SUM(G80:G83)</f>
        <v>128585.05000000002</v>
      </c>
      <c r="H79" s="10">
        <f t="shared" si="9"/>
        <v>80.9134265608638</v>
      </c>
      <c r="I79" s="10">
        <f t="shared" si="8"/>
        <v>-24542.48000000001</v>
      </c>
    </row>
    <row r="80" spans="1:9" ht="52.5" customHeight="1">
      <c r="A80" s="11">
        <v>22090100</v>
      </c>
      <c r="B80" s="37" t="s">
        <v>110</v>
      </c>
      <c r="C80" s="12">
        <v>60550</v>
      </c>
      <c r="D80" s="12">
        <v>60790.67</v>
      </c>
      <c r="E80" s="13">
        <f t="shared" si="2"/>
        <v>100.39747316267547</v>
      </c>
      <c r="F80" s="13">
        <f t="shared" si="7"/>
        <v>240.66999999999825</v>
      </c>
      <c r="G80" s="26">
        <v>74154.21</v>
      </c>
      <c r="H80" s="13">
        <f t="shared" si="9"/>
        <v>81.97871705463518</v>
      </c>
      <c r="I80" s="13">
        <f t="shared" si="8"/>
        <v>-13363.540000000008</v>
      </c>
    </row>
    <row r="81" spans="1:9" ht="23.25">
      <c r="A81" s="11">
        <v>22090200</v>
      </c>
      <c r="B81" s="37" t="s">
        <v>53</v>
      </c>
      <c r="C81" s="12">
        <v>240</v>
      </c>
      <c r="D81" s="12">
        <v>243.6</v>
      </c>
      <c r="E81" s="13">
        <f t="shared" si="2"/>
        <v>101.49999999999999</v>
      </c>
      <c r="F81" s="13">
        <f t="shared" si="7"/>
        <v>3.5999999999999943</v>
      </c>
      <c r="G81" s="26">
        <v>12495.58</v>
      </c>
      <c r="H81" s="13">
        <f t="shared" si="9"/>
        <v>1.9494893394304225</v>
      </c>
      <c r="I81" s="13">
        <f t="shared" si="8"/>
        <v>-12251.98</v>
      </c>
    </row>
    <row r="82" spans="1:9" ht="69.75">
      <c r="A82" s="11">
        <v>22090300</v>
      </c>
      <c r="B82" s="37" t="s">
        <v>54</v>
      </c>
      <c r="C82" s="12">
        <v>0</v>
      </c>
      <c r="D82" s="12">
        <v>0</v>
      </c>
      <c r="E82" s="13">
        <f t="shared" si="2"/>
        <v>0</v>
      </c>
      <c r="F82" s="13">
        <f t="shared" si="7"/>
        <v>0</v>
      </c>
      <c r="G82" s="26">
        <v>85</v>
      </c>
      <c r="H82" s="13">
        <f t="shared" si="9"/>
        <v>0</v>
      </c>
      <c r="I82" s="13">
        <f t="shared" si="8"/>
        <v>-85</v>
      </c>
    </row>
    <row r="83" spans="1:9" ht="49.5" customHeight="1">
      <c r="A83" s="11">
        <v>22090400</v>
      </c>
      <c r="B83" s="37" t="s">
        <v>101</v>
      </c>
      <c r="C83" s="12">
        <v>41500</v>
      </c>
      <c r="D83" s="12">
        <v>43008.3</v>
      </c>
      <c r="E83" s="13">
        <f t="shared" si="2"/>
        <v>103.6344578313253</v>
      </c>
      <c r="F83" s="13">
        <f t="shared" si="7"/>
        <v>1508.300000000003</v>
      </c>
      <c r="G83" s="26">
        <v>41850.26</v>
      </c>
      <c r="H83" s="13">
        <f t="shared" si="9"/>
        <v>102.76710347797122</v>
      </c>
      <c r="I83" s="13">
        <f t="shared" si="8"/>
        <v>1158.0400000000009</v>
      </c>
    </row>
    <row r="84" spans="1:9" ht="22.5">
      <c r="A84" s="7">
        <v>24000000</v>
      </c>
      <c r="B84" s="35" t="s">
        <v>55</v>
      </c>
      <c r="C84" s="8">
        <f>C85</f>
        <v>600</v>
      </c>
      <c r="D84" s="8">
        <f>D85</f>
        <v>111926.48</v>
      </c>
      <c r="E84" s="8">
        <f t="shared" si="2"/>
        <v>18654.41333333333</v>
      </c>
      <c r="F84" s="8">
        <f t="shared" si="7"/>
        <v>111326.48</v>
      </c>
      <c r="G84" s="8">
        <f>G85</f>
        <v>0</v>
      </c>
      <c r="H84" s="8">
        <f t="shared" si="9"/>
        <v>0</v>
      </c>
      <c r="I84" s="8">
        <f t="shared" si="8"/>
        <v>111926.48</v>
      </c>
    </row>
    <row r="85" spans="1:9" ht="23.25">
      <c r="A85" s="9">
        <v>24060000</v>
      </c>
      <c r="B85" s="36" t="s">
        <v>44</v>
      </c>
      <c r="C85" s="10">
        <f>C86</f>
        <v>600</v>
      </c>
      <c r="D85" s="10">
        <f>D86</f>
        <v>111926.48</v>
      </c>
      <c r="E85" s="10">
        <f t="shared" si="2"/>
        <v>18654.41333333333</v>
      </c>
      <c r="F85" s="10">
        <f t="shared" si="7"/>
        <v>111326.48</v>
      </c>
      <c r="G85" s="10">
        <f>G86</f>
        <v>0</v>
      </c>
      <c r="H85" s="10">
        <f t="shared" si="9"/>
        <v>0</v>
      </c>
      <c r="I85" s="10">
        <f t="shared" si="8"/>
        <v>111926.48</v>
      </c>
    </row>
    <row r="86" spans="1:9" ht="23.25">
      <c r="A86" s="11">
        <v>24060300</v>
      </c>
      <c r="B86" s="37" t="s">
        <v>44</v>
      </c>
      <c r="C86" s="12">
        <v>600</v>
      </c>
      <c r="D86" s="12">
        <v>111926.48</v>
      </c>
      <c r="E86" s="13">
        <f t="shared" si="2"/>
        <v>18654.41333333333</v>
      </c>
      <c r="F86" s="13">
        <f aca="true" t="shared" si="10" ref="F86:F102">D86-C86</f>
        <v>111326.48</v>
      </c>
      <c r="G86" s="26"/>
      <c r="H86" s="13">
        <f t="shared" si="9"/>
        <v>0</v>
      </c>
      <c r="I86" s="13">
        <f aca="true" t="shared" si="11" ref="I86:I102">D86-G86</f>
        <v>111926.48</v>
      </c>
    </row>
    <row r="87" spans="1:9" ht="22.5">
      <c r="A87" s="5">
        <v>40000000</v>
      </c>
      <c r="B87" s="34" t="s">
        <v>56</v>
      </c>
      <c r="C87" s="6">
        <f>C88</f>
        <v>62550479.379999995</v>
      </c>
      <c r="D87" s="6">
        <f>D88</f>
        <v>61186805.07</v>
      </c>
      <c r="E87" s="6">
        <f t="shared" si="2"/>
        <v>97.81988192014397</v>
      </c>
      <c r="F87" s="6">
        <f t="shared" si="10"/>
        <v>-1363674.309999995</v>
      </c>
      <c r="G87" s="6">
        <f>G88</f>
        <v>47584493.92</v>
      </c>
      <c r="H87" s="6">
        <f t="shared" si="9"/>
        <v>128.58559591464495</v>
      </c>
      <c r="I87" s="6">
        <f t="shared" si="11"/>
        <v>13602311.149999999</v>
      </c>
    </row>
    <row r="88" spans="1:9" ht="22.5">
      <c r="A88" s="7">
        <v>41000000</v>
      </c>
      <c r="B88" s="35" t="s">
        <v>57</v>
      </c>
      <c r="C88" s="8">
        <f>C89+C91</f>
        <v>62550479.379999995</v>
      </c>
      <c r="D88" s="8">
        <f>D89+D91</f>
        <v>61186805.07</v>
      </c>
      <c r="E88" s="8">
        <f t="shared" si="2"/>
        <v>97.81988192014397</v>
      </c>
      <c r="F88" s="8">
        <f t="shared" si="10"/>
        <v>-1363674.309999995</v>
      </c>
      <c r="G88" s="8">
        <f>G89+G91</f>
        <v>47584493.92</v>
      </c>
      <c r="H88" s="8">
        <f t="shared" si="9"/>
        <v>128.58559591464495</v>
      </c>
      <c r="I88" s="8">
        <f t="shared" si="11"/>
        <v>13602311.149999999</v>
      </c>
    </row>
    <row r="89" spans="1:9" ht="23.25">
      <c r="A89" s="9">
        <v>41020000</v>
      </c>
      <c r="B89" s="36" t="s">
        <v>58</v>
      </c>
      <c r="C89" s="10">
        <f>C90</f>
        <v>1067400</v>
      </c>
      <c r="D89" s="10">
        <f>D90</f>
        <v>1067400</v>
      </c>
      <c r="E89" s="10">
        <f t="shared" si="2"/>
        <v>100</v>
      </c>
      <c r="F89" s="10">
        <f t="shared" si="10"/>
        <v>0</v>
      </c>
      <c r="G89" s="10">
        <f>G90</f>
        <v>837000</v>
      </c>
      <c r="H89" s="10">
        <f t="shared" si="9"/>
        <v>127.52688172043011</v>
      </c>
      <c r="I89" s="10">
        <f t="shared" si="11"/>
        <v>230400</v>
      </c>
    </row>
    <row r="90" spans="1:9" ht="23.25">
      <c r="A90" s="11">
        <v>41020100</v>
      </c>
      <c r="B90" s="37" t="s">
        <v>59</v>
      </c>
      <c r="C90" s="12">
        <v>1067400</v>
      </c>
      <c r="D90" s="12">
        <v>1067400</v>
      </c>
      <c r="E90" s="13">
        <f t="shared" si="2"/>
        <v>100</v>
      </c>
      <c r="F90" s="13">
        <f t="shared" si="10"/>
        <v>0</v>
      </c>
      <c r="G90" s="26">
        <v>837000</v>
      </c>
      <c r="H90" s="13">
        <f t="shared" si="9"/>
        <v>127.52688172043011</v>
      </c>
      <c r="I90" s="13">
        <f t="shared" si="11"/>
        <v>230400</v>
      </c>
    </row>
    <row r="91" spans="1:9" ht="23.25">
      <c r="A91" s="9">
        <v>41030000</v>
      </c>
      <c r="B91" s="36" t="s">
        <v>60</v>
      </c>
      <c r="C91" s="10">
        <f>SUM(C92:C100)</f>
        <v>61483079.379999995</v>
      </c>
      <c r="D91" s="10">
        <f>SUM(D92:D100)</f>
        <v>60119405.07</v>
      </c>
      <c r="E91" s="10">
        <f aca="true" t="shared" si="12" ref="E91:E102">IF(C91=0,0,D91/C91*100)</f>
        <v>97.78203316465051</v>
      </c>
      <c r="F91" s="10">
        <f t="shared" si="10"/>
        <v>-1363674.309999995</v>
      </c>
      <c r="G91" s="10">
        <f>SUM(G92:G100)</f>
        <v>46747493.92</v>
      </c>
      <c r="H91" s="10">
        <f t="shared" si="9"/>
        <v>128.60455187797584</v>
      </c>
      <c r="I91" s="10">
        <f t="shared" si="11"/>
        <v>13371911.149999999</v>
      </c>
    </row>
    <row r="92" spans="1:9" ht="99" customHeight="1">
      <c r="A92" s="11">
        <v>41030600</v>
      </c>
      <c r="B92" s="37" t="s">
        <v>129</v>
      </c>
      <c r="C92" s="12">
        <v>17945379.38</v>
      </c>
      <c r="D92" s="12">
        <v>17945379.38</v>
      </c>
      <c r="E92" s="13">
        <f t="shared" si="12"/>
        <v>100</v>
      </c>
      <c r="F92" s="13">
        <f t="shared" si="10"/>
        <v>0</v>
      </c>
      <c r="G92" s="26">
        <v>15819888.74</v>
      </c>
      <c r="H92" s="13">
        <f t="shared" si="9"/>
        <v>113.43555997726946</v>
      </c>
      <c r="I92" s="13">
        <f t="shared" si="11"/>
        <v>2125490.6399999987</v>
      </c>
    </row>
    <row r="93" spans="1:9" ht="96.75" customHeight="1">
      <c r="A93" s="11">
        <v>41030800</v>
      </c>
      <c r="B93" s="37" t="s">
        <v>136</v>
      </c>
      <c r="C93" s="12">
        <v>14663000</v>
      </c>
      <c r="D93" s="12">
        <v>13454439.83</v>
      </c>
      <c r="E93" s="13">
        <f t="shared" si="12"/>
        <v>91.75775646184273</v>
      </c>
      <c r="F93" s="13">
        <f t="shared" si="10"/>
        <v>-1208560.17</v>
      </c>
      <c r="G93" s="26">
        <v>5342168</v>
      </c>
      <c r="H93" s="13">
        <f t="shared" si="9"/>
        <v>251.85355140459825</v>
      </c>
      <c r="I93" s="13">
        <f t="shared" si="11"/>
        <v>8112271.83</v>
      </c>
    </row>
    <row r="94" spans="1:9" ht="213.75" customHeight="1">
      <c r="A94" s="11">
        <v>41030900</v>
      </c>
      <c r="B94" s="37" t="s">
        <v>137</v>
      </c>
      <c r="C94" s="12">
        <v>0</v>
      </c>
      <c r="D94" s="12">
        <v>0</v>
      </c>
      <c r="E94" s="13">
        <f t="shared" si="12"/>
        <v>0</v>
      </c>
      <c r="F94" s="13">
        <f t="shared" si="10"/>
        <v>0</v>
      </c>
      <c r="G94" s="26">
        <v>688839</v>
      </c>
      <c r="H94" s="13">
        <f t="shared" si="9"/>
        <v>0</v>
      </c>
      <c r="I94" s="13">
        <f t="shared" si="11"/>
        <v>-688839</v>
      </c>
    </row>
    <row r="95" spans="1:9" ht="69.75">
      <c r="A95" s="11">
        <v>41031000</v>
      </c>
      <c r="B95" s="37" t="s">
        <v>61</v>
      </c>
      <c r="C95" s="12">
        <v>3000</v>
      </c>
      <c r="D95" s="12">
        <v>0</v>
      </c>
      <c r="E95" s="13">
        <f t="shared" si="12"/>
        <v>0</v>
      </c>
      <c r="F95" s="13">
        <f t="shared" si="10"/>
        <v>-3000</v>
      </c>
      <c r="G95" s="26">
        <v>1742.07</v>
      </c>
      <c r="H95" s="13">
        <f t="shared" si="9"/>
        <v>0</v>
      </c>
      <c r="I95" s="13">
        <f t="shared" si="11"/>
        <v>-1742.07</v>
      </c>
    </row>
    <row r="96" spans="1:9" ht="23.25">
      <c r="A96" s="11">
        <v>41033900</v>
      </c>
      <c r="B96" s="37" t="s">
        <v>62</v>
      </c>
      <c r="C96" s="12">
        <v>18599100</v>
      </c>
      <c r="D96" s="12">
        <v>18599100</v>
      </c>
      <c r="E96" s="13">
        <f t="shared" si="12"/>
        <v>100</v>
      </c>
      <c r="F96" s="13">
        <f t="shared" si="10"/>
        <v>0</v>
      </c>
      <c r="G96" s="26">
        <v>14956500</v>
      </c>
      <c r="H96" s="13">
        <f t="shared" si="9"/>
        <v>124.35462842242504</v>
      </c>
      <c r="I96" s="13">
        <f t="shared" si="11"/>
        <v>3642600</v>
      </c>
    </row>
    <row r="97" spans="1:9" ht="23.25" customHeight="1">
      <c r="A97" s="11">
        <v>41034200</v>
      </c>
      <c r="B97" s="37" t="s">
        <v>63</v>
      </c>
      <c r="C97" s="12">
        <v>9830100</v>
      </c>
      <c r="D97" s="12">
        <v>9830100</v>
      </c>
      <c r="E97" s="13">
        <f t="shared" si="12"/>
        <v>100</v>
      </c>
      <c r="F97" s="13">
        <f t="shared" si="10"/>
        <v>0</v>
      </c>
      <c r="G97" s="26">
        <v>9626100</v>
      </c>
      <c r="H97" s="13">
        <f t="shared" si="9"/>
        <v>102.11923832081528</v>
      </c>
      <c r="I97" s="13">
        <f t="shared" si="11"/>
        <v>204000</v>
      </c>
    </row>
    <row r="98" spans="1:9" ht="23.25">
      <c r="A98" s="11">
        <v>41035000</v>
      </c>
      <c r="B98" s="37" t="s">
        <v>64</v>
      </c>
      <c r="C98" s="12">
        <v>264400</v>
      </c>
      <c r="D98" s="12">
        <v>222000</v>
      </c>
      <c r="E98" s="13">
        <f t="shared" si="12"/>
        <v>83.96369137670196</v>
      </c>
      <c r="F98" s="13">
        <f t="shared" si="10"/>
        <v>-42400</v>
      </c>
      <c r="G98" s="26">
        <v>247202</v>
      </c>
      <c r="H98" s="13">
        <f t="shared" si="9"/>
        <v>89.8050986642503</v>
      </c>
      <c r="I98" s="13">
        <f t="shared" si="11"/>
        <v>-25202</v>
      </c>
    </row>
    <row r="99" spans="1:9" ht="54.75" customHeight="1">
      <c r="A99" s="11">
        <v>41035200</v>
      </c>
      <c r="B99" s="37" t="s">
        <v>135</v>
      </c>
      <c r="C99" s="12">
        <v>88600</v>
      </c>
      <c r="D99" s="12">
        <v>0</v>
      </c>
      <c r="E99" s="13">
        <f>IF(C99=0,0,D99/C99*100)</f>
        <v>0</v>
      </c>
      <c r="F99" s="13">
        <f>D99-C99</f>
        <v>-88600</v>
      </c>
      <c r="G99" s="26"/>
      <c r="H99" s="13">
        <f>IF(G99=0,0,(IF(D99=0,0,(D99/G99)*100)))</f>
        <v>0</v>
      </c>
      <c r="I99" s="13">
        <f>D99-G99</f>
        <v>0</v>
      </c>
    </row>
    <row r="100" spans="1:9" ht="123.75" customHeight="1">
      <c r="A100" s="11">
        <v>41035800</v>
      </c>
      <c r="B100" s="37" t="s">
        <v>138</v>
      </c>
      <c r="C100" s="12">
        <v>89500</v>
      </c>
      <c r="D100" s="12">
        <v>68385.86</v>
      </c>
      <c r="E100" s="13">
        <f t="shared" si="12"/>
        <v>76.40878212290502</v>
      </c>
      <c r="F100" s="13">
        <f t="shared" si="10"/>
        <v>-21114.14</v>
      </c>
      <c r="G100" s="26">
        <v>65054.11</v>
      </c>
      <c r="H100" s="13">
        <f t="shared" si="9"/>
        <v>105.12150577419321</v>
      </c>
      <c r="I100" s="13">
        <f t="shared" si="11"/>
        <v>3331.75</v>
      </c>
    </row>
    <row r="101" spans="1:11" ht="36.75" customHeight="1">
      <c r="A101" s="72" t="s">
        <v>70</v>
      </c>
      <c r="B101" s="73"/>
      <c r="C101" s="14">
        <f>C7+C63</f>
        <v>42053210</v>
      </c>
      <c r="D101" s="14">
        <f>D7+D63</f>
        <v>58873316.21</v>
      </c>
      <c r="E101" s="14">
        <f t="shared" si="12"/>
        <v>139.99719928633272</v>
      </c>
      <c r="F101" s="14">
        <f t="shared" si="10"/>
        <v>16820106.21</v>
      </c>
      <c r="G101" s="14">
        <f>G7+G63</f>
        <v>34430089.379999995</v>
      </c>
      <c r="H101" s="14">
        <f t="shared" si="9"/>
        <v>170.9937942949366</v>
      </c>
      <c r="I101" s="14">
        <f t="shared" si="11"/>
        <v>24443226.830000006</v>
      </c>
      <c r="J101" s="62">
        <f>(D58/D101)*100</f>
        <v>14.706765318121018</v>
      </c>
      <c r="K101" s="68" t="s">
        <v>130</v>
      </c>
    </row>
    <row r="102" spans="1:9" ht="36.75" customHeight="1">
      <c r="A102" s="72" t="s">
        <v>86</v>
      </c>
      <c r="B102" s="73"/>
      <c r="C102" s="14">
        <f>C101+C87</f>
        <v>104603689.38</v>
      </c>
      <c r="D102" s="14">
        <f>D101+D87</f>
        <v>120060121.28</v>
      </c>
      <c r="E102" s="14">
        <f t="shared" si="12"/>
        <v>114.77618236183862</v>
      </c>
      <c r="F102" s="14">
        <f t="shared" si="10"/>
        <v>15456431.900000006</v>
      </c>
      <c r="G102" s="14">
        <f>G101+G87</f>
        <v>82014583.3</v>
      </c>
      <c r="H102" s="14">
        <f t="shared" si="9"/>
        <v>146.3887475241248</v>
      </c>
      <c r="I102" s="14">
        <f t="shared" si="11"/>
        <v>38045537.980000004</v>
      </c>
    </row>
    <row r="103" spans="1:9" ht="34.5" customHeight="1">
      <c r="A103" s="74" t="s">
        <v>85</v>
      </c>
      <c r="B103" s="74"/>
      <c r="C103" s="74"/>
      <c r="D103" s="74"/>
      <c r="E103" s="74"/>
      <c r="F103" s="74"/>
      <c r="G103" s="74"/>
      <c r="H103" s="74"/>
      <c r="I103" s="74"/>
    </row>
    <row r="104" spans="1:9" ht="22.5">
      <c r="A104" s="5">
        <v>10000000</v>
      </c>
      <c r="B104" s="38" t="s">
        <v>1</v>
      </c>
      <c r="C104" s="15">
        <f>C105+C109+C112</f>
        <v>11600</v>
      </c>
      <c r="D104" s="15">
        <f>D105+D109+D112</f>
        <v>12948.95</v>
      </c>
      <c r="E104" s="15">
        <f aca="true" t="shared" si="13" ref="E104:E125">IF(C104=0,0,D104/C104*100)</f>
        <v>111.62887931034484</v>
      </c>
      <c r="F104" s="15">
        <f aca="true" t="shared" si="14" ref="F104:F143">D104-C104</f>
        <v>1348.9500000000007</v>
      </c>
      <c r="G104" s="15">
        <f>G105+G109+G112</f>
        <v>14406.9</v>
      </c>
      <c r="H104" s="15">
        <f aca="true" t="shared" si="15" ref="H104:H143">IF(G104=0,0,(IF(D104=0,0,(D104/G104)*100)))</f>
        <v>89.88019629483097</v>
      </c>
      <c r="I104" s="15">
        <f aca="true" t="shared" si="16" ref="I104:I143">D104-G104</f>
        <v>-1457.949999999999</v>
      </c>
    </row>
    <row r="105" spans="1:9" ht="23.25" hidden="1">
      <c r="A105" s="7">
        <v>12000000</v>
      </c>
      <c r="B105" s="39" t="s">
        <v>91</v>
      </c>
      <c r="C105" s="16">
        <f>C106</f>
        <v>0</v>
      </c>
      <c r="D105" s="16">
        <f>D106</f>
        <v>0</v>
      </c>
      <c r="E105" s="17">
        <f t="shared" si="13"/>
        <v>0</v>
      </c>
      <c r="F105" s="17">
        <f t="shared" si="14"/>
        <v>0</v>
      </c>
      <c r="G105" s="16">
        <f>G106</f>
        <v>0</v>
      </c>
      <c r="H105" s="17">
        <f t="shared" si="15"/>
        <v>0</v>
      </c>
      <c r="I105" s="17">
        <f t="shared" si="16"/>
        <v>0</v>
      </c>
    </row>
    <row r="106" spans="1:9" ht="23.25" hidden="1">
      <c r="A106" s="9">
        <v>12030000</v>
      </c>
      <c r="B106" s="40" t="s">
        <v>93</v>
      </c>
      <c r="C106" s="18">
        <f>SUM(C107:C108)</f>
        <v>0</v>
      </c>
      <c r="D106" s="18">
        <f>SUM(D107:D108)</f>
        <v>0</v>
      </c>
      <c r="E106" s="17">
        <f t="shared" si="13"/>
        <v>0</v>
      </c>
      <c r="F106" s="17">
        <f t="shared" si="14"/>
        <v>0</v>
      </c>
      <c r="G106" s="18">
        <f>SUM(G107:G108)</f>
        <v>0</v>
      </c>
      <c r="H106" s="17">
        <f t="shared" si="15"/>
        <v>0</v>
      </c>
      <c r="I106" s="17">
        <f t="shared" si="16"/>
        <v>0</v>
      </c>
    </row>
    <row r="107" spans="1:9" ht="23.25" hidden="1">
      <c r="A107" s="19">
        <v>12030100</v>
      </c>
      <c r="B107" s="41" t="s">
        <v>92</v>
      </c>
      <c r="C107" s="20"/>
      <c r="D107" s="20"/>
      <c r="E107" s="17">
        <f t="shared" si="13"/>
        <v>0</v>
      </c>
      <c r="F107" s="17">
        <f t="shared" si="14"/>
        <v>0</v>
      </c>
      <c r="G107" s="20"/>
      <c r="H107" s="17">
        <f t="shared" si="15"/>
        <v>0</v>
      </c>
      <c r="I107" s="17">
        <f t="shared" si="16"/>
        <v>0</v>
      </c>
    </row>
    <row r="108" spans="1:9" ht="23.25" hidden="1">
      <c r="A108" s="19">
        <v>12030200</v>
      </c>
      <c r="B108" s="41" t="s">
        <v>94</v>
      </c>
      <c r="C108" s="20"/>
      <c r="D108" s="20"/>
      <c r="E108" s="17">
        <f t="shared" si="13"/>
        <v>0</v>
      </c>
      <c r="F108" s="17">
        <f t="shared" si="14"/>
        <v>0</v>
      </c>
      <c r="G108" s="20"/>
      <c r="H108" s="17">
        <f t="shared" si="15"/>
        <v>0</v>
      </c>
      <c r="I108" s="17">
        <f t="shared" si="16"/>
        <v>0</v>
      </c>
    </row>
    <row r="109" spans="1:9" ht="22.5">
      <c r="A109" s="7">
        <v>18000000</v>
      </c>
      <c r="B109" s="39" t="s">
        <v>13</v>
      </c>
      <c r="C109" s="16">
        <f>C110</f>
        <v>0</v>
      </c>
      <c r="D109" s="16">
        <f>D110</f>
        <v>0</v>
      </c>
      <c r="E109" s="16">
        <f t="shared" si="13"/>
        <v>0</v>
      </c>
      <c r="F109" s="16">
        <f t="shared" si="14"/>
        <v>0</v>
      </c>
      <c r="G109" s="16">
        <f>G110</f>
        <v>487</v>
      </c>
      <c r="H109" s="16">
        <f t="shared" si="15"/>
        <v>0</v>
      </c>
      <c r="I109" s="16">
        <f t="shared" si="16"/>
        <v>-487</v>
      </c>
    </row>
    <row r="110" spans="1:9" ht="46.5">
      <c r="A110" s="9">
        <v>18040000</v>
      </c>
      <c r="B110" s="40" t="s">
        <v>28</v>
      </c>
      <c r="C110" s="18">
        <f>SUM(C111)</f>
        <v>0</v>
      </c>
      <c r="D110" s="18">
        <f>SUM(D111)</f>
        <v>0</v>
      </c>
      <c r="E110" s="18">
        <f t="shared" si="13"/>
        <v>0</v>
      </c>
      <c r="F110" s="18">
        <f t="shared" si="14"/>
        <v>0</v>
      </c>
      <c r="G110" s="18">
        <f>SUM(G111)</f>
        <v>487</v>
      </c>
      <c r="H110" s="18">
        <f t="shared" si="15"/>
        <v>0</v>
      </c>
      <c r="I110" s="18">
        <f t="shared" si="16"/>
        <v>-487</v>
      </c>
    </row>
    <row r="111" spans="1:9" ht="75.75" customHeight="1">
      <c r="A111" s="11">
        <v>18041500</v>
      </c>
      <c r="B111" s="42" t="s">
        <v>71</v>
      </c>
      <c r="C111" s="21">
        <v>0</v>
      </c>
      <c r="D111" s="21"/>
      <c r="E111" s="17">
        <f t="shared" si="13"/>
        <v>0</v>
      </c>
      <c r="F111" s="17">
        <f t="shared" si="14"/>
        <v>0</v>
      </c>
      <c r="G111" s="20">
        <v>487</v>
      </c>
      <c r="H111" s="17">
        <f t="shared" si="15"/>
        <v>0</v>
      </c>
      <c r="I111" s="17">
        <f t="shared" si="16"/>
        <v>-487</v>
      </c>
    </row>
    <row r="112" spans="1:9" ht="22.5">
      <c r="A112" s="7">
        <v>19000000</v>
      </c>
      <c r="B112" s="39" t="s">
        <v>36</v>
      </c>
      <c r="C112" s="16">
        <f>C117+C113</f>
        <v>11600</v>
      </c>
      <c r="D112" s="16">
        <f>D117+D113</f>
        <v>12948.95</v>
      </c>
      <c r="E112" s="16">
        <f t="shared" si="13"/>
        <v>111.62887931034484</v>
      </c>
      <c r="F112" s="16">
        <f t="shared" si="14"/>
        <v>1348.9500000000007</v>
      </c>
      <c r="G112" s="16">
        <f>G117+G113</f>
        <v>13919.9</v>
      </c>
      <c r="H112" s="16">
        <f t="shared" si="15"/>
        <v>93.02473437309176</v>
      </c>
      <c r="I112" s="16">
        <f t="shared" si="16"/>
        <v>-970.9499999999989</v>
      </c>
    </row>
    <row r="113" spans="1:9" ht="23.25">
      <c r="A113" s="9">
        <v>19010000</v>
      </c>
      <c r="B113" s="36" t="s">
        <v>37</v>
      </c>
      <c r="C113" s="10">
        <f>SUM(C114:C116)</f>
        <v>11600</v>
      </c>
      <c r="D113" s="10">
        <f>SUM(D114:D116)</f>
        <v>12948.95</v>
      </c>
      <c r="E113" s="10">
        <f t="shared" si="13"/>
        <v>111.62887931034484</v>
      </c>
      <c r="F113" s="10">
        <f>D113-C113</f>
        <v>1348.9500000000007</v>
      </c>
      <c r="G113" s="10">
        <f>SUM(G114:G116)</f>
        <v>13919.9</v>
      </c>
      <c r="H113" s="10">
        <f t="shared" si="15"/>
        <v>93.02473437309176</v>
      </c>
      <c r="I113" s="10">
        <f>D113-G113</f>
        <v>-970.9499999999989</v>
      </c>
    </row>
    <row r="114" spans="1:9" ht="46.5">
      <c r="A114" s="11">
        <v>19010100</v>
      </c>
      <c r="B114" s="37" t="s">
        <v>38</v>
      </c>
      <c r="C114" s="12">
        <v>9700</v>
      </c>
      <c r="D114" s="12">
        <v>11803.48</v>
      </c>
      <c r="E114" s="13">
        <f t="shared" si="13"/>
        <v>121.68536082474226</v>
      </c>
      <c r="F114" s="13">
        <f>D114-C114</f>
        <v>2103.4799999999996</v>
      </c>
      <c r="G114" s="26">
        <v>12396.18</v>
      </c>
      <c r="H114" s="13">
        <f t="shared" si="15"/>
        <v>95.21868833785891</v>
      </c>
      <c r="I114" s="13">
        <f>D114-G114</f>
        <v>-592.7000000000007</v>
      </c>
    </row>
    <row r="115" spans="1:9" ht="46.5">
      <c r="A115" s="11">
        <v>19010200</v>
      </c>
      <c r="B115" s="37" t="s">
        <v>39</v>
      </c>
      <c r="C115" s="12">
        <v>100</v>
      </c>
      <c r="D115" s="12">
        <v>64.18</v>
      </c>
      <c r="E115" s="13">
        <f t="shared" si="13"/>
        <v>64.18</v>
      </c>
      <c r="F115" s="13">
        <f>D115-C115</f>
        <v>-35.81999999999999</v>
      </c>
      <c r="G115" s="26">
        <v>56.5</v>
      </c>
      <c r="H115" s="13">
        <f t="shared" si="15"/>
        <v>113.59292035398232</v>
      </c>
      <c r="I115" s="13">
        <f>D115-G115</f>
        <v>7.680000000000007</v>
      </c>
    </row>
    <row r="116" spans="1:9" ht="54" customHeight="1">
      <c r="A116" s="11">
        <v>19010300</v>
      </c>
      <c r="B116" s="37" t="s">
        <v>40</v>
      </c>
      <c r="C116" s="12">
        <v>1800</v>
      </c>
      <c r="D116" s="12">
        <v>1081.29</v>
      </c>
      <c r="E116" s="13">
        <f t="shared" si="13"/>
        <v>60.071666666666665</v>
      </c>
      <c r="F116" s="13">
        <f>D116-C116</f>
        <v>-718.71</v>
      </c>
      <c r="G116" s="26">
        <v>1467.22</v>
      </c>
      <c r="H116" s="13">
        <f t="shared" si="15"/>
        <v>73.69651449680347</v>
      </c>
      <c r="I116" s="13">
        <f>D116-G116</f>
        <v>-385.93000000000006</v>
      </c>
    </row>
    <row r="117" spans="1:9" ht="23.25" hidden="1">
      <c r="A117" s="9">
        <v>19050000</v>
      </c>
      <c r="B117" s="40" t="s">
        <v>87</v>
      </c>
      <c r="C117" s="18">
        <f>C118</f>
        <v>0</v>
      </c>
      <c r="D117" s="18">
        <f>D118</f>
        <v>0</v>
      </c>
      <c r="E117" s="18">
        <f t="shared" si="13"/>
        <v>0</v>
      </c>
      <c r="F117" s="18">
        <f t="shared" si="14"/>
        <v>0</v>
      </c>
      <c r="G117" s="18">
        <f>G118</f>
        <v>0</v>
      </c>
      <c r="H117" s="18">
        <f t="shared" si="15"/>
        <v>0</v>
      </c>
      <c r="I117" s="18">
        <f t="shared" si="16"/>
        <v>0</v>
      </c>
    </row>
    <row r="118" spans="1:9" ht="46.5" hidden="1">
      <c r="A118" s="11">
        <v>19050300</v>
      </c>
      <c r="B118" s="42" t="s">
        <v>72</v>
      </c>
      <c r="C118" s="21">
        <v>0</v>
      </c>
      <c r="D118" s="21">
        <v>0</v>
      </c>
      <c r="E118" s="17">
        <f t="shared" si="13"/>
        <v>0</v>
      </c>
      <c r="F118" s="17">
        <f t="shared" si="14"/>
        <v>0</v>
      </c>
      <c r="G118" s="20">
        <v>0</v>
      </c>
      <c r="H118" s="17">
        <f t="shared" si="15"/>
        <v>0</v>
      </c>
      <c r="I118" s="17">
        <f t="shared" si="16"/>
        <v>0</v>
      </c>
    </row>
    <row r="119" spans="1:9" ht="22.5">
      <c r="A119" s="5">
        <v>20000000</v>
      </c>
      <c r="B119" s="38" t="s">
        <v>41</v>
      </c>
      <c r="C119" s="15">
        <f>C120+C123</f>
        <v>11759434.76</v>
      </c>
      <c r="D119" s="15">
        <f>D120+D123</f>
        <v>3694168.91</v>
      </c>
      <c r="E119" s="15">
        <f t="shared" si="13"/>
        <v>31.41451086208501</v>
      </c>
      <c r="F119" s="15">
        <f t="shared" si="14"/>
        <v>-8065265.85</v>
      </c>
      <c r="G119" s="15">
        <f>G120+G123</f>
        <v>2651934.36</v>
      </c>
      <c r="H119" s="15">
        <f t="shared" si="15"/>
        <v>139.30091806646377</v>
      </c>
      <c r="I119" s="15">
        <f t="shared" si="16"/>
        <v>1042234.5500000003</v>
      </c>
    </row>
    <row r="120" spans="1:9" ht="22.5">
      <c r="A120" s="7">
        <v>24000000</v>
      </c>
      <c r="B120" s="39" t="s">
        <v>55</v>
      </c>
      <c r="C120" s="16">
        <f>C121</f>
        <v>1000</v>
      </c>
      <c r="D120" s="16">
        <f>D121</f>
        <v>416.5</v>
      </c>
      <c r="E120" s="16">
        <f t="shared" si="13"/>
        <v>41.65</v>
      </c>
      <c r="F120" s="16">
        <f t="shared" si="14"/>
        <v>-583.5</v>
      </c>
      <c r="G120" s="16">
        <f>G121</f>
        <v>0</v>
      </c>
      <c r="H120" s="16">
        <f t="shared" si="15"/>
        <v>0</v>
      </c>
      <c r="I120" s="16">
        <f t="shared" si="16"/>
        <v>416.5</v>
      </c>
    </row>
    <row r="121" spans="1:9" ht="23.25">
      <c r="A121" s="9">
        <v>24060000</v>
      </c>
      <c r="B121" s="40" t="s">
        <v>44</v>
      </c>
      <c r="C121" s="18">
        <f>C122</f>
        <v>1000</v>
      </c>
      <c r="D121" s="18">
        <f>D122</f>
        <v>416.5</v>
      </c>
      <c r="E121" s="18">
        <f t="shared" si="13"/>
        <v>41.65</v>
      </c>
      <c r="F121" s="18">
        <f t="shared" si="14"/>
        <v>-583.5</v>
      </c>
      <c r="G121" s="18">
        <f>G122</f>
        <v>0</v>
      </c>
      <c r="H121" s="18">
        <f t="shared" si="15"/>
        <v>0</v>
      </c>
      <c r="I121" s="18">
        <f t="shared" si="16"/>
        <v>416.5</v>
      </c>
    </row>
    <row r="122" spans="1:9" ht="69.75">
      <c r="A122" s="11">
        <v>24062100</v>
      </c>
      <c r="B122" s="42" t="s">
        <v>73</v>
      </c>
      <c r="C122" s="21">
        <v>1000</v>
      </c>
      <c r="D122" s="21">
        <v>416.5</v>
      </c>
      <c r="E122" s="17">
        <f t="shared" si="13"/>
        <v>41.65</v>
      </c>
      <c r="F122" s="17">
        <f t="shared" si="14"/>
        <v>-583.5</v>
      </c>
      <c r="G122" s="20"/>
      <c r="H122" s="17">
        <f t="shared" si="15"/>
        <v>0</v>
      </c>
      <c r="I122" s="17">
        <f t="shared" si="16"/>
        <v>416.5</v>
      </c>
    </row>
    <row r="123" spans="1:9" ht="22.5">
      <c r="A123" s="7">
        <v>25000000</v>
      </c>
      <c r="B123" s="39" t="s">
        <v>75</v>
      </c>
      <c r="C123" s="16">
        <f>C124+C125</f>
        <v>11758434.76</v>
      </c>
      <c r="D123" s="16">
        <f>D124+D125</f>
        <v>3693752.41</v>
      </c>
      <c r="E123" s="16">
        <f t="shared" si="13"/>
        <v>31.413640381502617</v>
      </c>
      <c r="F123" s="16">
        <f t="shared" si="14"/>
        <v>-8064682.35</v>
      </c>
      <c r="G123" s="16">
        <f>G124+G125</f>
        <v>2651934.36</v>
      </c>
      <c r="H123" s="16">
        <f t="shared" si="15"/>
        <v>139.28521254952932</v>
      </c>
      <c r="I123" s="16">
        <f t="shared" si="16"/>
        <v>1041818.0500000003</v>
      </c>
    </row>
    <row r="124" spans="1:14" ht="46.5">
      <c r="A124" s="9">
        <v>25010000</v>
      </c>
      <c r="B124" s="40" t="s">
        <v>76</v>
      </c>
      <c r="C124" s="18">
        <v>10652301.51</v>
      </c>
      <c r="D124" s="18">
        <v>2587619.16</v>
      </c>
      <c r="E124" s="18">
        <f t="shared" si="13"/>
        <v>24.291643994218862</v>
      </c>
      <c r="F124" s="18">
        <f t="shared" si="14"/>
        <v>-8064682.35</v>
      </c>
      <c r="G124" s="18">
        <v>1964715.2</v>
      </c>
      <c r="H124" s="18">
        <f t="shared" si="15"/>
        <v>131.70454221558424</v>
      </c>
      <c r="I124" s="18">
        <f t="shared" si="16"/>
        <v>622903.9600000002</v>
      </c>
      <c r="K124" s="80"/>
      <c r="L124" s="80"/>
      <c r="M124" s="80"/>
      <c r="N124" s="80"/>
    </row>
    <row r="125" spans="1:14" ht="23.25">
      <c r="A125" s="9">
        <v>25020000</v>
      </c>
      <c r="B125" s="40" t="s">
        <v>77</v>
      </c>
      <c r="C125" s="18">
        <v>1106133.25</v>
      </c>
      <c r="D125" s="18">
        <v>1106133.25</v>
      </c>
      <c r="E125" s="18">
        <f t="shared" si="13"/>
        <v>100</v>
      </c>
      <c r="F125" s="18">
        <f t="shared" si="14"/>
        <v>0</v>
      </c>
      <c r="G125" s="18">
        <v>687219.16</v>
      </c>
      <c r="H125" s="18">
        <f t="shared" si="15"/>
        <v>160.9578594985623</v>
      </c>
      <c r="I125" s="18">
        <f t="shared" si="16"/>
        <v>418914.08999999997</v>
      </c>
      <c r="K125" s="80"/>
      <c r="L125" s="80"/>
      <c r="M125" s="80"/>
      <c r="N125" s="80"/>
    </row>
    <row r="126" spans="1:9" ht="25.5">
      <c r="A126" s="76" t="s">
        <v>111</v>
      </c>
      <c r="B126" s="77"/>
      <c r="C126" s="24">
        <f>C127+C128</f>
        <v>25529000</v>
      </c>
      <c r="D126" s="24">
        <f>D127+D128</f>
        <v>7048186.4</v>
      </c>
      <c r="E126" s="24">
        <f aca="true" t="shared" si="17" ref="E126:E133">IF(C126=0,0,D126/C126*100)</f>
        <v>27.60854870931098</v>
      </c>
      <c r="F126" s="24">
        <f aca="true" t="shared" si="18" ref="F126:F133">D126-C126</f>
        <v>-18480813.6</v>
      </c>
      <c r="G126" s="24">
        <f>G127+G128</f>
        <v>1279596.88</v>
      </c>
      <c r="H126" s="24">
        <f t="shared" si="15"/>
        <v>550.8130341799522</v>
      </c>
      <c r="I126" s="24">
        <f aca="true" t="shared" si="19" ref="I126:I133">D126-G126</f>
        <v>5768589.5200000005</v>
      </c>
    </row>
    <row r="127" spans="1:9" ht="46.5">
      <c r="A127" s="22">
        <v>24170000</v>
      </c>
      <c r="B127" s="43" t="s">
        <v>74</v>
      </c>
      <c r="C127" s="23">
        <v>19900000</v>
      </c>
      <c r="D127" s="23">
        <v>3901524.4</v>
      </c>
      <c r="E127" s="18">
        <f t="shared" si="17"/>
        <v>19.605650251256282</v>
      </c>
      <c r="F127" s="18">
        <f t="shared" si="18"/>
        <v>-15998475.6</v>
      </c>
      <c r="G127" s="23">
        <v>1087389.7</v>
      </c>
      <c r="H127" s="18">
        <f t="shared" si="15"/>
        <v>358.79725548255607</v>
      </c>
      <c r="I127" s="18">
        <f t="shared" si="19"/>
        <v>2814134.7</v>
      </c>
    </row>
    <row r="128" spans="1:9" ht="22.5">
      <c r="A128" s="5">
        <v>30000000</v>
      </c>
      <c r="B128" s="38" t="s">
        <v>78</v>
      </c>
      <c r="C128" s="15">
        <f>C129+C131</f>
        <v>5629000</v>
      </c>
      <c r="D128" s="15">
        <f>D129+D131</f>
        <v>3146662</v>
      </c>
      <c r="E128" s="15">
        <f t="shared" si="17"/>
        <v>55.90090602238408</v>
      </c>
      <c r="F128" s="15">
        <f t="shared" si="18"/>
        <v>-2482338</v>
      </c>
      <c r="G128" s="15">
        <f>G129+G131</f>
        <v>192207.18</v>
      </c>
      <c r="H128" s="15">
        <f t="shared" si="15"/>
        <v>1637.1199036373148</v>
      </c>
      <c r="I128" s="15">
        <f t="shared" si="19"/>
        <v>2954454.82</v>
      </c>
    </row>
    <row r="129" spans="1:9" ht="22.5">
      <c r="A129" s="7">
        <v>31000000</v>
      </c>
      <c r="B129" s="39" t="s">
        <v>102</v>
      </c>
      <c r="C129" s="16">
        <f>C130</f>
        <v>129000</v>
      </c>
      <c r="D129" s="16">
        <f>D130</f>
        <v>129025.83</v>
      </c>
      <c r="E129" s="16">
        <f t="shared" si="17"/>
        <v>100.02002325581397</v>
      </c>
      <c r="F129" s="16">
        <f t="shared" si="18"/>
        <v>25.830000000001746</v>
      </c>
      <c r="G129" s="16">
        <f>G130</f>
        <v>0</v>
      </c>
      <c r="H129" s="16">
        <f t="shared" si="15"/>
        <v>0</v>
      </c>
      <c r="I129" s="16">
        <f t="shared" si="19"/>
        <v>129025.83</v>
      </c>
    </row>
    <row r="130" spans="1:9" ht="46.5">
      <c r="A130" s="9">
        <v>31030000</v>
      </c>
      <c r="B130" s="40" t="s">
        <v>109</v>
      </c>
      <c r="C130" s="18">
        <v>129000</v>
      </c>
      <c r="D130" s="18">
        <v>129025.83</v>
      </c>
      <c r="E130" s="18">
        <f t="shared" si="17"/>
        <v>100.02002325581397</v>
      </c>
      <c r="F130" s="18">
        <f t="shared" si="18"/>
        <v>25.830000000001746</v>
      </c>
      <c r="G130" s="18">
        <v>0</v>
      </c>
      <c r="H130" s="18">
        <f t="shared" si="15"/>
        <v>0</v>
      </c>
      <c r="I130" s="18">
        <f t="shared" si="19"/>
        <v>129025.83</v>
      </c>
    </row>
    <row r="131" spans="1:9" ht="22.5">
      <c r="A131" s="7">
        <v>33000000</v>
      </c>
      <c r="B131" s="39" t="s">
        <v>79</v>
      </c>
      <c r="C131" s="16">
        <f>C132</f>
        <v>5500000</v>
      </c>
      <c r="D131" s="16">
        <f>D132</f>
        <v>3017636.17</v>
      </c>
      <c r="E131" s="16">
        <f t="shared" si="17"/>
        <v>54.86611218181818</v>
      </c>
      <c r="F131" s="16">
        <f t="shared" si="18"/>
        <v>-2482363.83</v>
      </c>
      <c r="G131" s="16">
        <f>G132</f>
        <v>192207.18</v>
      </c>
      <c r="H131" s="16">
        <f t="shared" si="15"/>
        <v>1569.9913863779698</v>
      </c>
      <c r="I131" s="16">
        <f t="shared" si="19"/>
        <v>2825428.9899999998</v>
      </c>
    </row>
    <row r="132" spans="1:9" ht="23.25">
      <c r="A132" s="9">
        <v>33010000</v>
      </c>
      <c r="B132" s="40" t="s">
        <v>80</v>
      </c>
      <c r="C132" s="18">
        <f>C133</f>
        <v>5500000</v>
      </c>
      <c r="D132" s="18">
        <f>D133</f>
        <v>3017636.17</v>
      </c>
      <c r="E132" s="18">
        <f t="shared" si="17"/>
        <v>54.86611218181818</v>
      </c>
      <c r="F132" s="18">
        <f t="shared" si="18"/>
        <v>-2482363.83</v>
      </c>
      <c r="G132" s="18">
        <f>G133</f>
        <v>192207.18</v>
      </c>
      <c r="H132" s="18">
        <f t="shared" si="15"/>
        <v>1569.9913863779698</v>
      </c>
      <c r="I132" s="18">
        <f t="shared" si="19"/>
        <v>2825428.9899999998</v>
      </c>
    </row>
    <row r="133" spans="1:9" ht="73.5" customHeight="1">
      <c r="A133" s="11">
        <v>33010100</v>
      </c>
      <c r="B133" s="42" t="s">
        <v>81</v>
      </c>
      <c r="C133" s="21">
        <v>5500000</v>
      </c>
      <c r="D133" s="21">
        <v>3017636.17</v>
      </c>
      <c r="E133" s="17">
        <f t="shared" si="17"/>
        <v>54.86611218181818</v>
      </c>
      <c r="F133" s="17">
        <f t="shared" si="18"/>
        <v>-2482363.83</v>
      </c>
      <c r="G133" s="21">
        <v>192207.18</v>
      </c>
      <c r="H133" s="17">
        <f t="shared" si="15"/>
        <v>1569.9913863779698</v>
      </c>
      <c r="I133" s="17">
        <f t="shared" si="19"/>
        <v>2825428.9899999998</v>
      </c>
    </row>
    <row r="134" spans="1:9" ht="22.5" hidden="1">
      <c r="A134" s="5">
        <v>40000000</v>
      </c>
      <c r="B134" s="34" t="s">
        <v>56</v>
      </c>
      <c r="C134" s="15">
        <f aca="true" t="shared" si="20" ref="C134:D136">C135</f>
        <v>0</v>
      </c>
      <c r="D134" s="15">
        <f t="shared" si="20"/>
        <v>0</v>
      </c>
      <c r="E134" s="15">
        <f aca="true" t="shared" si="21" ref="E134:E139">IF(C134=0,0,D134/C134*100)</f>
        <v>0</v>
      </c>
      <c r="F134" s="15">
        <f aca="true" t="shared" si="22" ref="F134:F139">D134-C134</f>
        <v>0</v>
      </c>
      <c r="G134" s="15">
        <f>G135</f>
        <v>0</v>
      </c>
      <c r="H134" s="15">
        <f t="shared" si="15"/>
        <v>0</v>
      </c>
      <c r="I134" s="15">
        <f aca="true" t="shared" si="23" ref="I134:I139">D134-G134</f>
        <v>0</v>
      </c>
    </row>
    <row r="135" spans="1:9" ht="22.5" hidden="1">
      <c r="A135" s="7">
        <v>41000000</v>
      </c>
      <c r="B135" s="35" t="s">
        <v>57</v>
      </c>
      <c r="C135" s="16">
        <f t="shared" si="20"/>
        <v>0</v>
      </c>
      <c r="D135" s="16">
        <f t="shared" si="20"/>
        <v>0</v>
      </c>
      <c r="E135" s="16">
        <f t="shared" si="21"/>
        <v>0</v>
      </c>
      <c r="F135" s="16">
        <f t="shared" si="22"/>
        <v>0</v>
      </c>
      <c r="G135" s="16">
        <f>G136</f>
        <v>0</v>
      </c>
      <c r="H135" s="16">
        <f t="shared" si="15"/>
        <v>0</v>
      </c>
      <c r="I135" s="16">
        <f t="shared" si="23"/>
        <v>0</v>
      </c>
    </row>
    <row r="136" spans="1:9" ht="23.25" hidden="1">
      <c r="A136" s="9">
        <v>41030000</v>
      </c>
      <c r="B136" s="36" t="s">
        <v>60</v>
      </c>
      <c r="C136" s="18">
        <f t="shared" si="20"/>
        <v>0</v>
      </c>
      <c r="D136" s="18">
        <f t="shared" si="20"/>
        <v>0</v>
      </c>
      <c r="E136" s="18">
        <f t="shared" si="21"/>
        <v>0</v>
      </c>
      <c r="F136" s="18">
        <f t="shared" si="22"/>
        <v>0</v>
      </c>
      <c r="G136" s="18">
        <f>G137</f>
        <v>0</v>
      </c>
      <c r="H136" s="18">
        <f t="shared" si="15"/>
        <v>0</v>
      </c>
      <c r="I136" s="18">
        <f t="shared" si="23"/>
        <v>0</v>
      </c>
    </row>
    <row r="137" spans="1:9" ht="69.75" hidden="1">
      <c r="A137" s="11">
        <v>41034400</v>
      </c>
      <c r="B137" s="37" t="s">
        <v>95</v>
      </c>
      <c r="C137" s="21">
        <v>0</v>
      </c>
      <c r="D137" s="21">
        <v>0</v>
      </c>
      <c r="E137" s="17">
        <f t="shared" si="21"/>
        <v>0</v>
      </c>
      <c r="F137" s="17">
        <f t="shared" si="22"/>
        <v>0</v>
      </c>
      <c r="G137" s="21">
        <v>0</v>
      </c>
      <c r="H137" s="17">
        <f t="shared" si="15"/>
        <v>0</v>
      </c>
      <c r="I137" s="17">
        <f t="shared" si="23"/>
        <v>0</v>
      </c>
    </row>
    <row r="138" spans="1:9" ht="22.5">
      <c r="A138" s="5">
        <v>50000000</v>
      </c>
      <c r="B138" s="38" t="s">
        <v>82</v>
      </c>
      <c r="C138" s="15">
        <f>C139</f>
        <v>1988400</v>
      </c>
      <c r="D138" s="15">
        <f>D139</f>
        <v>773229.12</v>
      </c>
      <c r="E138" s="15">
        <f t="shared" si="21"/>
        <v>38.8870006035003</v>
      </c>
      <c r="F138" s="15">
        <f t="shared" si="22"/>
        <v>-1215170.88</v>
      </c>
      <c r="G138" s="15">
        <f>G139</f>
        <v>1121846.42</v>
      </c>
      <c r="H138" s="15">
        <f t="shared" si="15"/>
        <v>68.92468578720428</v>
      </c>
      <c r="I138" s="15">
        <f t="shared" si="23"/>
        <v>-348617.29999999993</v>
      </c>
    </row>
    <row r="139" spans="1:9" ht="46.5" customHeight="1">
      <c r="A139" s="11">
        <v>50110000</v>
      </c>
      <c r="B139" s="42" t="s">
        <v>83</v>
      </c>
      <c r="C139" s="21">
        <v>1988400</v>
      </c>
      <c r="D139" s="21">
        <v>773229.12</v>
      </c>
      <c r="E139" s="17">
        <f t="shared" si="21"/>
        <v>38.8870006035003</v>
      </c>
      <c r="F139" s="17">
        <f t="shared" si="22"/>
        <v>-1215170.88</v>
      </c>
      <c r="G139" s="21">
        <v>1121846.42</v>
      </c>
      <c r="H139" s="17">
        <f t="shared" si="15"/>
        <v>68.92468578720428</v>
      </c>
      <c r="I139" s="17">
        <f t="shared" si="23"/>
        <v>-348617.29999999993</v>
      </c>
    </row>
    <row r="140" spans="1:9" ht="36.75" customHeight="1">
      <c r="A140" s="72" t="s">
        <v>96</v>
      </c>
      <c r="B140" s="75"/>
      <c r="C140" s="24">
        <f>C104+C119+C138+C126</f>
        <v>39288434.76</v>
      </c>
      <c r="D140" s="24">
        <f>D104+D119+D138+D126</f>
        <v>11528533.38</v>
      </c>
      <c r="E140" s="24">
        <f>IF(C140=0,0,D140/C140*100)</f>
        <v>29.343325715121978</v>
      </c>
      <c r="F140" s="24">
        <f t="shared" si="14"/>
        <v>-27759901.379999995</v>
      </c>
      <c r="G140" s="24">
        <f>G104+G119+G138+G126</f>
        <v>5067784.56</v>
      </c>
      <c r="H140" s="24">
        <f t="shared" si="15"/>
        <v>227.48665108999822</v>
      </c>
      <c r="I140" s="24">
        <f t="shared" si="16"/>
        <v>6460748.820000001</v>
      </c>
    </row>
    <row r="141" spans="1:9" ht="36.75" customHeight="1">
      <c r="A141" s="72" t="s">
        <v>97</v>
      </c>
      <c r="B141" s="75"/>
      <c r="C141" s="24">
        <f>C140+C134</f>
        <v>39288434.76</v>
      </c>
      <c r="D141" s="24">
        <f>D140+D134</f>
        <v>11528533.38</v>
      </c>
      <c r="E141" s="24">
        <f>IF(C141=0,0,D141/C141*100)</f>
        <v>29.343325715121978</v>
      </c>
      <c r="F141" s="24">
        <f t="shared" si="14"/>
        <v>-27759901.379999995</v>
      </c>
      <c r="G141" s="24">
        <f>G140+G134</f>
        <v>5067784.56</v>
      </c>
      <c r="H141" s="24">
        <f t="shared" si="15"/>
        <v>227.48665108999822</v>
      </c>
      <c r="I141" s="24">
        <f t="shared" si="16"/>
        <v>6460748.820000001</v>
      </c>
    </row>
    <row r="142" spans="1:9" ht="36.75" customHeight="1">
      <c r="A142" s="70" t="s">
        <v>98</v>
      </c>
      <c r="B142" s="71"/>
      <c r="C142" s="25">
        <f>C140+C101</f>
        <v>81341644.75999999</v>
      </c>
      <c r="D142" s="25">
        <f>D140+D101</f>
        <v>70401849.59</v>
      </c>
      <c r="E142" s="25">
        <f>IF(C142=0,0,D142/C142*100)</f>
        <v>86.55080653670323</v>
      </c>
      <c r="F142" s="25">
        <f t="shared" si="14"/>
        <v>-10939795.169999987</v>
      </c>
      <c r="G142" s="25">
        <f>G140+G101</f>
        <v>39497873.94</v>
      </c>
      <c r="H142" s="25">
        <f t="shared" si="15"/>
        <v>178.2421243658463</v>
      </c>
      <c r="I142" s="25">
        <f t="shared" si="16"/>
        <v>30903975.650000006</v>
      </c>
    </row>
    <row r="143" spans="1:9" ht="36.75" customHeight="1">
      <c r="A143" s="70" t="s">
        <v>99</v>
      </c>
      <c r="B143" s="71"/>
      <c r="C143" s="25">
        <f>C141+C102</f>
        <v>143892124.14</v>
      </c>
      <c r="D143" s="25">
        <f>D141+D102</f>
        <v>131588654.66</v>
      </c>
      <c r="E143" s="25">
        <f>IF(C143=0,0,D143/C143*100)</f>
        <v>91.44951848231157</v>
      </c>
      <c r="F143" s="25">
        <f t="shared" si="14"/>
        <v>-12303469.47999999</v>
      </c>
      <c r="G143" s="25">
        <f>G141+G102</f>
        <v>87082367.86</v>
      </c>
      <c r="H143" s="25">
        <f t="shared" si="15"/>
        <v>151.10826438659956</v>
      </c>
      <c r="I143" s="25">
        <f t="shared" si="16"/>
        <v>44506286.8</v>
      </c>
    </row>
    <row r="144" spans="1:10" ht="46.5" customHeight="1">
      <c r="A144" s="27"/>
      <c r="B144" s="28" t="s">
        <v>103</v>
      </c>
      <c r="C144" s="29"/>
      <c r="D144" s="29"/>
      <c r="E144" s="30"/>
      <c r="F144" s="30" t="s">
        <v>104</v>
      </c>
      <c r="G144" s="27"/>
      <c r="H144" s="65"/>
      <c r="I144" s="27"/>
      <c r="J144" s="62">
        <f>(D62/D142)*100</f>
        <v>10.781768638473634</v>
      </c>
    </row>
    <row r="145" ht="30" customHeight="1">
      <c r="B145" s="69" t="s">
        <v>131</v>
      </c>
    </row>
    <row r="148" spans="2:8" ht="30.75">
      <c r="B148" s="28" t="s">
        <v>105</v>
      </c>
      <c r="C148" s="29"/>
      <c r="D148" s="29"/>
      <c r="E148" s="30"/>
      <c r="F148" s="30" t="s">
        <v>106</v>
      </c>
      <c r="H148" s="45" t="s">
        <v>107</v>
      </c>
    </row>
    <row r="149" ht="20.25">
      <c r="H149" s="44"/>
    </row>
    <row r="150" ht="20.25">
      <c r="H150" s="44"/>
    </row>
    <row r="151" ht="20.25">
      <c r="H151" s="44"/>
    </row>
    <row r="152" ht="20.25">
      <c r="H152" s="44"/>
    </row>
    <row r="153" spans="2:8" ht="30.75">
      <c r="B153" s="28" t="s">
        <v>103</v>
      </c>
      <c r="C153" s="29"/>
      <c r="D153" s="29"/>
      <c r="E153" s="30"/>
      <c r="F153" s="30" t="s">
        <v>104</v>
      </c>
      <c r="H153" s="45" t="s">
        <v>108</v>
      </c>
    </row>
    <row r="871" spans="1:4" ht="20.25">
      <c r="A871" s="58"/>
      <c r="B871" s="58"/>
      <c r="C871" s="58"/>
      <c r="D871" s="59"/>
    </row>
    <row r="874" spans="1:4" ht="20.25">
      <c r="A874" s="58"/>
      <c r="B874" s="58"/>
      <c r="C874" s="58"/>
      <c r="D874" s="59"/>
    </row>
    <row r="877" spans="1:4" ht="20.25">
      <c r="A877" s="58"/>
      <c r="B877" s="58"/>
      <c r="C877" s="58"/>
      <c r="D877" s="59"/>
    </row>
    <row r="880" spans="1:4" ht="20.25">
      <c r="A880" s="58"/>
      <c r="B880" s="58"/>
      <c r="C880" s="58"/>
      <c r="D880" s="59"/>
    </row>
    <row r="883" spans="1:4" ht="20.25">
      <c r="A883" s="58"/>
      <c r="B883" s="58"/>
      <c r="C883" s="58"/>
      <c r="D883" s="59"/>
    </row>
    <row r="886" spans="1:4" ht="20.25">
      <c r="A886" s="58"/>
      <c r="B886" s="58"/>
      <c r="C886" s="58"/>
      <c r="D886" s="59"/>
    </row>
    <row r="889" spans="1:4" ht="20.25">
      <c r="A889" s="58"/>
      <c r="B889" s="58"/>
      <c r="C889" s="58"/>
      <c r="D889" s="59"/>
    </row>
    <row r="892" spans="1:4" ht="20.25">
      <c r="A892" s="58"/>
      <c r="B892" s="58"/>
      <c r="C892" s="58"/>
      <c r="D892" s="59"/>
    </row>
    <row r="895" spans="1:4" ht="20.25">
      <c r="A895" s="58"/>
      <c r="B895" s="58"/>
      <c r="C895" s="58"/>
      <c r="D895" s="59"/>
    </row>
    <row r="898" spans="1:4" ht="20.25">
      <c r="A898" s="58"/>
      <c r="B898" s="58"/>
      <c r="C898" s="58"/>
      <c r="D898" s="59"/>
    </row>
  </sheetData>
  <mergeCells count="12">
    <mergeCell ref="G1:I1"/>
    <mergeCell ref="A6:I6"/>
    <mergeCell ref="A2:I2"/>
    <mergeCell ref="K124:N125"/>
    <mergeCell ref="A143:B143"/>
    <mergeCell ref="A101:B101"/>
    <mergeCell ref="A102:B102"/>
    <mergeCell ref="A103:I103"/>
    <mergeCell ref="A142:B142"/>
    <mergeCell ref="A141:B141"/>
    <mergeCell ref="A140:B140"/>
    <mergeCell ref="A126:B126"/>
  </mergeCells>
  <printOptions/>
  <pageMargins left="0.3937007874015748" right="0.1968503937007874" top="0.1968503937007874" bottom="0.1968503937007874" header="0" footer="0"/>
  <pageSetup fitToHeight="2" fitToWidth="1"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Носок</dc:creator>
  <cp:keywords/>
  <dc:description/>
  <cp:lastModifiedBy>Николай Носок</cp:lastModifiedBy>
  <cp:lastPrinted>2016-07-01T08:56:34Z</cp:lastPrinted>
  <dcterms:created xsi:type="dcterms:W3CDTF">2015-03-17T09:12:19Z</dcterms:created>
  <dcterms:modified xsi:type="dcterms:W3CDTF">2016-07-01T12:08:24Z</dcterms:modified>
  <cp:category/>
  <cp:version/>
  <cp:contentType/>
  <cp:contentStatus/>
</cp:coreProperties>
</file>