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3_ВИКОНКОМ РІШЕННЯ\2024\Грудень 2024\13.12.2024\Рішення з номерами\Додаток 6160\"/>
    </mc:Choice>
  </mc:AlternateContent>
  <bookViews>
    <workbookView xWindow="0" yWindow="0" windowWidth="28800" windowHeight="11310"/>
  </bookViews>
  <sheets>
    <sheet name="Аркуш1" sheetId="1" r:id="rId1"/>
  </sheets>
  <definedNames>
    <definedName name="_Hlk136448698" localSheetId="0">Аркуш1!$B$89</definedName>
    <definedName name="_Hlk139901673" localSheetId="0">Аркуш1!$B$59</definedName>
    <definedName name="_Toc123252389" localSheetId="0">Аркуш1!$A$5</definedName>
    <definedName name="_xlnm._FilterDatabase" localSheetId="0" hidden="1">Аркуш1!$A$9:$L$103</definedName>
    <definedName name="_xlnm.Print_Titles" localSheetId="0">Аркуш1!$8:$8</definedName>
    <definedName name="_xlnm.Print_Area" localSheetId="0">Аркуш1!$A$1:$H$108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1" i="1" l="1"/>
  <c r="D40" i="1"/>
  <c r="D66" i="1" l="1"/>
  <c r="D102" i="1"/>
  <c r="D101" i="1"/>
  <c r="D31" i="1" l="1"/>
  <c r="D30" i="1"/>
  <c r="D28" i="1"/>
  <c r="D27" i="1"/>
  <c r="G103" i="1" l="1"/>
  <c r="E11" i="1"/>
  <c r="D57" i="1"/>
  <c r="D73" i="1"/>
  <c r="D72" i="1"/>
  <c r="D71" i="1"/>
  <c r="D68" i="1"/>
  <c r="D70" i="1"/>
  <c r="D69" i="1"/>
  <c r="E14" i="1" l="1"/>
  <c r="H92" i="1" l="1"/>
  <c r="D91" i="1"/>
  <c r="D65" i="1"/>
  <c r="H99" i="1"/>
  <c r="H93" i="1"/>
  <c r="E15" i="1" l="1"/>
  <c r="D11" i="1"/>
  <c r="L63" i="1"/>
  <c r="K58" i="1"/>
  <c r="K57" i="1"/>
  <c r="J78" i="1"/>
  <c r="K103" i="1" l="1"/>
  <c r="L15" i="1"/>
  <c r="L11" i="1"/>
  <c r="L14" i="1"/>
  <c r="J56" i="1"/>
  <c r="I56" i="1"/>
  <c r="I16" i="1"/>
  <c r="L103" i="1" l="1"/>
  <c r="I17" i="1"/>
  <c r="J16" i="1"/>
  <c r="J17" i="1" l="1"/>
  <c r="C103" i="1" l="1"/>
  <c r="E103" i="1"/>
  <c r="F103" i="1"/>
  <c r="H103" i="1"/>
  <c r="D97" i="1" l="1"/>
  <c r="D98" i="1"/>
  <c r="D99" i="1"/>
  <c r="D96" i="1"/>
  <c r="D14" i="1" l="1"/>
  <c r="D15" i="1"/>
  <c r="D29" i="1"/>
  <c r="D32" i="1"/>
  <c r="D33" i="1"/>
  <c r="D34" i="1"/>
  <c r="D35" i="1"/>
  <c r="D36" i="1"/>
  <c r="D37" i="1"/>
  <c r="D38" i="1"/>
  <c r="D39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62" i="1"/>
  <c r="D63" i="1"/>
  <c r="D64" i="1"/>
  <c r="D75" i="1"/>
  <c r="D76" i="1"/>
  <c r="D80" i="1"/>
  <c r="D81" i="1"/>
  <c r="D82" i="1"/>
  <c r="D83" i="1"/>
  <c r="D84" i="1"/>
  <c r="D85" i="1"/>
  <c r="D86" i="1"/>
  <c r="D87" i="1"/>
  <c r="D89" i="1"/>
  <c r="D92" i="1"/>
  <c r="D93" i="1"/>
  <c r="D55" i="1"/>
  <c r="D67" i="1" l="1"/>
  <c r="D94" i="1" l="1"/>
  <c r="D78" i="1" l="1"/>
  <c r="D103" i="1" l="1"/>
</calcChain>
</file>

<file path=xl/comments1.xml><?xml version="1.0" encoding="utf-8"?>
<comments xmlns="http://schemas.openxmlformats.org/spreadsheetml/2006/main">
  <authors>
    <author>User</author>
  </authors>
  <commentList>
    <comment ref="J20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Передбачено Постановою КМУ № 247 (зі змінами)
</t>
        </r>
      </text>
    </comment>
    <comment ref="J21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Передбачено Постановою КМУ № 247 (зі змінами)
</t>
        </r>
      </text>
    </comment>
    <comment ref="J22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Постановою 247 (зі змінами) затверджено суму 55049,177 тис. грн.
</t>
        </r>
      </text>
    </comment>
    <comment ref="J2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Постановою № 247 (зі змінами) затверджено суму 5013,826 тис. грн.
</t>
        </r>
      </text>
    </comment>
    <comment ref="J24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Відповідно до змін від 25 жовтня 2024 року до Постанови КМУ № 247</t>
        </r>
      </text>
    </comment>
    <comment ref="J57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Постановою № 247 (зі змінами) затверджено суму 200 000,000 тис. грн   </t>
        </r>
      </text>
    </comment>
    <comment ref="J5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Постановою № 247 (зі змінами) затверджено суму 16 393,581 тис. грн   </t>
        </r>
      </text>
    </comment>
    <comment ref="M7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 зв'язку з відсутністю коштів на рахунку акт не зареєстровано в УДКСУ (службова записка від 14.11.2024 № 12.1-15/2985)     
</t>
        </r>
      </text>
    </comment>
    <comment ref="J92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на виготовлення ПКД</t>
        </r>
      </text>
    </comment>
    <comment ref="J9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На виготовлення ПКД</t>
        </r>
      </text>
    </comment>
    <comment ref="J9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На виготовлення ПКД
</t>
        </r>
      </text>
    </comment>
  </commentList>
</comments>
</file>

<file path=xl/sharedStrings.xml><?xml version="1.0" encoding="utf-8"?>
<sst xmlns="http://schemas.openxmlformats.org/spreadsheetml/2006/main" count="183" uniqueCount="126">
  <si>
    <t>№</t>
  </si>
  <si>
    <t>Найменування проекту</t>
  </si>
  <si>
    <t xml:space="preserve"> Вартість проекту, тис. грн.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</si>
  <si>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</si>
  <si>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</si>
  <si>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</si>
  <si>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</si>
  <si>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Реконструкція з добудовою загальноосвітньої школи №1 І-ІІІ ступенів по вул. Малиновського, 74 в м. Буча Київської області. Коригування</t>
  </si>
  <si>
    <t>ІІ. Субвеція в рамках фінансової угоди «Програма з відновлення України» між Україною та ЄІБ</t>
  </si>
  <si>
    <t>Реконструкція Бучанського навчально-виховного комплексу "Спеціалізована загальноосвітня школа І-ІІІ ступенів - загальноосвітня школа І-ІІІ ступенів" №2 по вул.Шевченка, 14а в м.Буча, Київської області. Коригування</t>
  </si>
  <si>
    <t>ІІІ. Субвенція за рахунок Фонду ліквідації наслідків збройної агресії</t>
  </si>
  <si>
    <t>Житлові багатоквартирні будинки</t>
  </si>
  <si>
    <t>Капітальний ремонт з підсиленням несучих конструкцій багатоквартирного житлового будинку по вул. Києво-Мироцька, 104-Б м. Буча, Бучанського району, Київської області - заходи з усунення аварій в багатоквартирному житловому фонді</t>
  </si>
  <si>
    <t>Капітальний ремонт з підсиленням несучих конструкцій багатоквартирного житлового будинку по вул. Нове Шосе, 5 м. Буча, Бучанського району, Київської області - заходи з усунення аварій в багатоквартирному житловому фонді</t>
  </si>
  <si>
    <t>Капітальний ремонт з підсиленням несучих конструкцій багатоквартирного житлового будинку по вул. Вокзальна, 101 у м. Буча, Бучанського району, Київської області - заходи з усунення аварій в багатоквартирному житловому фонді</t>
  </si>
  <si>
    <t>Капітальний ремонт фасаду багатоквартирного житлового будинку по вул. Енергетиків, 2 у м. Буча, Бучанського району, Київської області - заходи з усунення аварій в багатоквартирному житловому фонді</t>
  </si>
  <si>
    <t>Громадські будівлі</t>
  </si>
  <si>
    <t>Будівництво Ворзельської початкової школи з дошкільним підрозділом по вул.Курортна, 37 в селищі Ворзель Бучанського району, Київської області</t>
  </si>
  <si>
    <t>IV. Співфінансування інші джерела не заборонені законодавством, у тому числі відповідно меморандумів співпраці</t>
  </si>
  <si>
    <t xml:space="preserve">Розвиток соціальної інфрастуктури </t>
  </si>
  <si>
    <t xml:space="preserve">Створення комфортної інфраструктури </t>
  </si>
  <si>
    <t xml:space="preserve">Будівництво споруди для облаштування об'єкту енергетичних мереж та теплопостачання промислового та житлового сектору Бучанської територіальної громади </t>
  </si>
  <si>
    <t>Капітальний ремонт щодо покращення енергозбереження будівлі комунального закладу "Мироцька гімназія № 12" за адресою: Київська область, Бучанський район, с. Мироцьке, вул. Соборна, 127 (утеплення фасадів та заміна покриття даху)</t>
  </si>
  <si>
    <t>Капітальний ремонт щодо покращення енергозбереження будівлі Луб'янської гімназії № 7 за адресою: Київська область, Бучанський район, с. Луб'янка, вул. Шевченка, 17 (утеплення фасадів та заміна покриття даху)</t>
  </si>
  <si>
    <t>Капітальний ремонт щодо покращення енергозбереження будівлі Дошкільного навчального закладу (ясла-садок) комбінованого типу № 4 "Пролісок" Бучанської міської ради Київської області, вул. Д. Вишнивецького 13 (утеплення фасадів та заміна покриття даху)</t>
  </si>
  <si>
    <t>Капітальний ремонт щодо покращення енергозбереження будівлі Дошкільного навчального закладу (ясла-садок) комбінованого типу № 2 "Горобинка" за адресою: Київська область, м. Буча, пров.Героїв Майдану, 20а (утеплення фасадів)</t>
  </si>
  <si>
    <t>Капітальний ремонт щодо покращення енергозбереження будівлі комунального закладу "Здвижівська гімназія №14" за адресою: Київська область, Бучанський район, с. Здвижівка, вул. Центральна, 104 (утеплення фасадів)</t>
  </si>
  <si>
    <t>Капітальний ремонт щодо покращення енергозбереження будівлі комунального закладу "Здвижівська гімназія №14" (дошкільне відділення) за адресою: Київська область, Бучанський район, с. Здвижівка, вул. Центральна, 116-а (утеплення фасадів)</t>
  </si>
  <si>
    <t>Реконструкція адміністративної будівлі по вул. Б. Хмельницького, 5/5а, м. Буча, Київської області. Термомодернізація.</t>
  </si>
  <si>
    <t>ВСЬОГО</t>
  </si>
  <si>
    <t>Будівництво корпусу КНП "Бучанська багатопрофільна лікаря" Бучанської міської ради  з реконструкцією будівель  Київського обласного центру ментального здоров'я за адресою вул. Паркова, 4, с. Ворзель, Бучанського району, Київської області</t>
  </si>
  <si>
    <t>Капітальний ремонт багатоквартирного житлового будинку по вул. Бориса Гмирі, 2 у м. Буча, Бучанського району, Київської області» - заходи з усунення аварій в багатоквартирному житловому фонді</t>
  </si>
  <si>
    <t>"Капiтальний ремонт багатоквартирного житлового будинку по вул. Склозаводська, буд. 8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</si>
  <si>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Склозаводська, буд.7 у м. Буча, Бучанського району, Киiвської областi" - заходи з усунення аварiй в багатоквартирному житловому фонді"</t>
  </si>
  <si>
    <t xml:space="preserve">Реконструкція з добудовою трьох корпусів загальноосвітньої школи № 1 І-ІІІ ступенів по вул. Малиновського, 74 м. Буча, Київської області </t>
  </si>
  <si>
    <t xml:space="preserve">Капітальний ремонт Бучанського ліцею №3 за адесою: вул. Вокзальна 46а місто Буча Київської області - відновлювальні роботи та заходи з усунення аварій </t>
  </si>
  <si>
    <t>"Капітальний ремонт багатоквартирного житлового будинку по вул. Ястремська, 5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</si>
  <si>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8 у 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</si>
  <si>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9 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</si>
  <si>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9а у 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</si>
  <si>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10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</si>
  <si>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7 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</si>
  <si>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9 Б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</si>
  <si>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Польова буд.22 у м. Буча, Бучанського району, Київської області» - заходи з усунення аварій в багатоквартирному
житловому фонді"</t>
  </si>
  <si>
    <t>"Капітальний ремонт житлового будинку по вул. Центральна, 2, с. Мироцьке,  Бучанського району, Київської області» - заходи з усунення аварій в багатоквартирному
житловому фонді"</t>
  </si>
  <si>
    <t>"Капітальний ремонт  житлового будинку по вул.Центральна,4, с.Мироцьке,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</si>
  <si>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Очаренка, 9 у с.Синяк,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</si>
  <si>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Садова, 13 у смт Ворзель,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</si>
  <si>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Яблунська, буд. 2/11 у смт Ворзель,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</si>
  <si>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Склозаводська, 12 у м.Буча,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</si>
  <si>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Польова буд.30 у м. Буча,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</si>
  <si>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Тарасівська, 10В у м. Буча,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</si>
  <si>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Нове Шосе, 3 у м. Буча, Бучанського району,  Київської області» - заходи з усунення аварій в багатоквартирному
житловому фонді"</t>
  </si>
  <si>
    <t>Капітальний ремонт об'єкту комунальної власності Каналізаційна насосна станція 4 по вул. Леся Курбаса, 1А в м. Буча Київської області (відновні роботи)</t>
  </si>
  <si>
    <t>Будівництво протирадіаційного укриття  на території Бучанського ліцею № 3 за адресою: вул. Вокзальна, 46а в місті Буча Київської області</t>
  </si>
  <si>
    <t>Будівництво приміщень під улаштування протирадіаційного укриття  по вул. Енергетиків, 8, м. Буча, Київської області</t>
  </si>
  <si>
    <t>Будівництво приміщень під улаштування протирадіаційного укриття з добудовою технічних приміщень будівлі Бучанської міської ради по вул. Енергетиків, 14, м. Буча, Київської області</t>
  </si>
  <si>
    <t>Будівництво протирадіаційного укриття  на території Комунального закладу “Бабинецький заклад загальної середньої освіти І-ІІІ ступенів №13” Бучанської міської ради Київської області за адресою: Київська область, Бучанський район, смт. Бабинці, вулиця Травнева, 70-А</t>
  </si>
  <si>
    <t>І. Субвеція в рамках фінансової угоди «Надзвичайна кредитна програма для відновлення України» між Україною та ЄІБ</t>
  </si>
  <si>
    <t>Капітальний ремонт покрівлі та фасаду будівлі Бучанської початкої школи № 11 (дошкільне відділення) за адресою: Київська область, м. Буча, вул. Яблунська, 13 - відновлювальні роботи та заходи з усунення аварій</t>
  </si>
  <si>
    <t>Водопостачання та водовідведення</t>
  </si>
  <si>
    <t>Енергозбереження</t>
  </si>
  <si>
    <t>Реформа шкільного харчування</t>
  </si>
  <si>
    <t>Капітальний ремонт харчоблоку за проектом «Фабрика – кухня» в Бучанському  ліцеї №5  Бучанської  міської  ради  Київської  області</t>
  </si>
  <si>
    <t>Капітальний ремонт харчоблоку за проектом «Фабрика – кухня» в Бучанському  ліцеї №9  Бучанської  міської  ради  Київської  області</t>
  </si>
  <si>
    <t>Будівництво дошкільного дитячого  закладу на 144 місця по вул. Лесі Українки в м. Буча Київської області. Коригування</t>
  </si>
  <si>
    <t>*</t>
  </si>
  <si>
    <t>Капітальний ремонт щодо покращення енергозбереження будівлі комунального закладу "Бабинецький заклад загальної середньої освіти І-ІІІ ступенів №13" за адресою: Київська область, Бучанський район, с. Бабинці, вул. Травнева, 70а (утеплення фасадів) - відновлювальні роботи та заходи з усунення аварій</t>
  </si>
  <si>
    <t xml:space="preserve">«Капітальний ремонт багатоквартирного будинку по вул. Вокзальна, 129-б  в м. Буча, Бучанського району, Київської області» - заходи з усунення аварій в багатоквартирному житловому фонді </t>
  </si>
  <si>
    <t xml:space="preserve">«Капітальний ремонт багатоквартирного будинку по вул. Вокзальна, 129-в  в м. Буча, Бучанського району, Київської області» - заходи з усунення аварій в багатоквартирному житловому фонді </t>
  </si>
  <si>
    <t xml:space="preserve">«Капітальний ремонт багатоквартирного будинку по вул. Леха Качинського,4  в м. Буча, Бучанського району, Київської області» - заходи з усунення аварій в багатоквартирному житловому фонді </t>
  </si>
  <si>
    <t xml:space="preserve">"Капiтальний ремонт багатоквартирного будинку по вул.Яблунська,2/18  в м.Ворзель, Бучанського району, Киiвськоi областi" - заходи зусунення аварiй в багатоквартирному житловому фондi </t>
  </si>
  <si>
    <t>Начальник відділу економічного розвитку</t>
  </si>
  <si>
    <t xml:space="preserve">та інвестицій </t>
  </si>
  <si>
    <t xml:space="preserve">                                                                                                                     </t>
  </si>
  <si>
    <t>Тетяна ЛІПІНСЬКА</t>
  </si>
  <si>
    <t>Профінансовано 2023</t>
  </si>
  <si>
    <t xml:space="preserve">МОМ </t>
  </si>
  <si>
    <t>Заплановано використати до кінця 2024 року</t>
  </si>
  <si>
    <t>До переліку проєктів на 2025 рік</t>
  </si>
  <si>
    <t>Всього на 2025 р</t>
  </si>
  <si>
    <t>В т.ч МБ</t>
  </si>
  <si>
    <t>Переглянути до якого року</t>
  </si>
  <si>
    <t>Шляхопровід через залізничні колії по вулиці Вокзальній в м. Буча Київської області</t>
  </si>
  <si>
    <t>Будівництво нової загальноосвітньої школи та дошкільного навчального закладу в м. Буча, Київської області, в межах кварталу вулиці Депутатська та вулиці Бориса Гмирі</t>
  </si>
  <si>
    <t>Перелік проєктів соціально-економічного розвитку, які планується реалізувати у 2025 році</t>
  </si>
  <si>
    <t>DREAM ?</t>
  </si>
  <si>
    <t>Примітка</t>
  </si>
  <si>
    <t>КОДА ФЛН і ПСЕР на 2025</t>
  </si>
  <si>
    <t>Не затверджено ПКМУ № 247, було затверджено ПКМУ 118</t>
  </si>
  <si>
    <t>ПКМУ 247 (зі змінами) до 2025</t>
  </si>
  <si>
    <t>Грантові кошти Франція</t>
  </si>
  <si>
    <t>ДБ Подано до Мінвідновлення у 2023 році</t>
  </si>
  <si>
    <t>Розроблено технічне рішення та виготовлено ТЕО, Подано на грант Франції</t>
  </si>
  <si>
    <t>Всього на 2025 рік</t>
  </si>
  <si>
    <t>Фінансування на 2025 рік, тис.грн</t>
  </si>
  <si>
    <t>Дорожньо-транспортна інфраструктура:</t>
  </si>
  <si>
    <t xml:space="preserve">Нове будівництво насосної станції ІІ підйому з резервуарами чистої води та станцією знезалізнення продуктивністю 6000 м3/добу по вул. Лесі Українки, 28/1а в селищі Ворзель, Бучанська територіальна громада, Бучанський район, Київська область </t>
  </si>
  <si>
    <t xml:space="preserve">Аварійно-відновлювальні роботи системи водопостачання м.Буча, кільцювання резервуарів чистої води по вул. Володимира Ковальського м.Буча та по вул. Лесі Українки в смт Ворзель. Реконструкція (І черга) </t>
  </si>
  <si>
    <t>Нове будівництво очисних споруд каналізаційних стоків комунальної власності по вул. Грушевського, 1-в, в м. Буча, Київської області</t>
  </si>
  <si>
    <t>Капітальний ремонт багатоквартирного житлового будинку по вул. Склозаводська, 9 м. Буча, Бучанського району, Київської області - заходи з усунення аварій в багатоквартирному житловому фонді</t>
  </si>
  <si>
    <t>Будівництво центру взаємодії та відновлення на території сел. Ворзель, Бучанського району, Київської області</t>
  </si>
  <si>
    <t>Реконструкція будівлі для розміщення Центру культурного дозвілля за адресою: Київська область, Бучанський район, м. Буча</t>
  </si>
  <si>
    <t>Реконструкція будівлі для розміщення Центру із надання комплексних реабілітаційних послуг дітям із інвалідністю за адресою: Київська область, Бучанський район, м. Буча</t>
  </si>
  <si>
    <t>Реконструкція будівлі "Бучанського центру культури та мистецтв" по вул. В. Ковальського 61-в, в м.Буча, Бучанського району</t>
  </si>
  <si>
    <t>Енергозабезпечення</t>
  </si>
  <si>
    <t>Укриття</t>
  </si>
  <si>
    <t>Капітальний ремонт нежитлового приміщення 1 поверху за адресою: м. Буча вул. Енергетиків, 2 - заходи з усунення аварій в бюджетних установах</t>
  </si>
  <si>
    <t>Капітальний ремонт нежитлової будівлі-майстерні "Б" по вул. Енергетиків, 12 у м. Буча Бучанського району Київської області - заходи з усунення аварій в бюджетних установах</t>
  </si>
  <si>
    <t>Будівництво притулку і ветеринарної клініки для безпритульних тварин на території Бучанської міської територіальної громади</t>
  </si>
  <si>
    <t>Капітальний ремонт багатоквартирного житлового будинку по вул. Яблунська, 203 б, м. Буча Бучанського району Київської області - заходи з усунення аварій в багатоквартирному житловому фонді</t>
  </si>
  <si>
    <t>Капітальний ремонт багатоквартирного житлового будинку по вул. Яблунська, 203 в, м. Буча, Бучанського району, Київської області - заходи з усунення аварій в багатоквартирному житловому фонді</t>
  </si>
  <si>
    <t>Капітальний ремонт багатоквартирного житлового будинку по вул. Польова, 26, м. Буча Бучанського району Київської області - заходи з усунення аварій в багатоквартирному житловому фонді</t>
  </si>
  <si>
    <t xml:space="preserve">Нове будівництво амбулаторії загальної практики-сімейної медицини  комунальної власності по вул.Незламновсті (раніше - вул. Травнева), 66 в селищі Бабинці Бучанської міської територіальної громади Київської області </t>
  </si>
  <si>
    <t>Нове будівництво амбулаторії загальної практики-сімейної медицини  комунальної власності по вул.Незламновсті (раніше - вул. Травнева), 66 в селищі Бабинці Бучанської міської територіальної громади Київської області. Нестандартне приєднання до електричних мереж систем розподілу з проектуванням лінійної частини приєднання замоником</t>
  </si>
  <si>
    <t>Капітальний ремонт з підсиленням несучих конструкцій багатоквартирного житлового будинку по вул. Гмирі, 11/6 м. Буча, Бучанського району, Київської області - Заходи з усунення аварій в багатоквартирному житловому фонді</t>
  </si>
  <si>
    <t>Капітальний ремонт багатоквартирного житлового будинку по вул. Яблунська, 17 м. Буча, Бучанському районі, Київської області - Заходи з усунення аварій в багатоквартирному житловому фонді</t>
  </si>
  <si>
    <t>**</t>
  </si>
  <si>
    <t>Капітальний ремонт багатоквартирного житлового будинку за адресою: вул. Декабристів, 10, смт Ворзель Бучанського району Київської області</t>
  </si>
  <si>
    <t>Капітальний ремонт з підсиленням несучих конструкцій багатоквартирного житлового будинку по вул. Нове Шосе, 11 м. Буча, Бучанського району, Київської області. Заходи з усунення аварій в багатоквартирному житловому фонді</t>
  </si>
  <si>
    <t xml:space="preserve">Капітальний ремонт доріг комунальної власності в межах вул. І. Руденко, М. Мурашка, сім'ї Забарило із влаштуванням кільцевої транспортної розв'язки по бульв. Б. Хмельницького із під'їздом до центру надання соціальних послуг "Прозорий офіс" в м. Буча Київської області. Коригування </t>
  </si>
  <si>
    <t>«Капітальний ремонт багатоквартирного будинку по вул. Польова, 28 в м. Буча, Бучанського району, Київської області» - заходи з усунення аварій в багатоквартирному
житловому фонді</t>
  </si>
  <si>
    <t>"Капітальний ремонтбагатоквартирного житлового будинку по вул. Польова, 24 у м. Буча, Бучанського району, Київської області» - заходи з усунення аварій в багатоквартирному
житловому фонді</t>
  </si>
  <si>
    <t xml:space="preserve">Додаток 3
до проєкту Програми соціально-економічного та культурного розвитку
Бучанської міської територіальної громади на 2025 рік 
рішення  виконавчого комітету Бучанської міської ради
від 13.12.2024 № 6160 </t>
  </si>
  <si>
    <t>Керуючий справами</t>
  </si>
  <si>
    <t>Дмитро ГАПЧЕНКО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</si>
</sst>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.000"/>
    <numFmt numFmtId="165" formatCode="#,##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Calibri"/>
      <scheme val="minor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9" fillId="0" borderId="0"/>
    <xf numFmtId="0" fontId="16" fillId="0" borderId="0"/>
    <xf numFmtId="0" fontId="1" fillId="0" borderId="0"/>
    <xf numFmtId="43" fontId="9" fillId="0" borderId="0" applyFont="0" applyFill="0" applyBorder="0" applyAlignment="0" applyProtection="0"/>
    <xf numFmtId="0" fontId="1" fillId="0" borderId="0"/>
    <xf numFmtId="43" fontId="9" fillId="0" borderId="0" applyFont="0" applyFill="0" applyBorder="0" applyAlignment="0" applyProtection="0"/>
    <xf numFmtId="0" fontId="1" fillId="0" borderId="0"/>
  </cellStyleXfs>
  <cellXfs count="99">
    <xf numFmtId="0" fontId="0" fillId="0" borderId="0" xfId="0"/>
    <xf numFmtId="0" fontId="3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/>
    </xf>
    <xf numFmtId="0" fontId="3" fillId="3" borderId="1" xfId="0" applyFont="1" applyFill="1" applyBorder="1" applyAlignment="1">
      <alignment horizontal="justify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5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 wrapText="1"/>
    </xf>
    <xf numFmtId="165" fontId="2" fillId="3" borderId="1" xfId="0" applyNumberFormat="1" applyFont="1" applyFill="1" applyBorder="1" applyAlignment="1">
      <alignment horizontal="justify" vertical="center"/>
    </xf>
    <xf numFmtId="165" fontId="2" fillId="3" borderId="1" xfId="0" applyNumberFormat="1" applyFont="1" applyFill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justify" vertical="center"/>
    </xf>
    <xf numFmtId="165" fontId="2" fillId="0" borderId="1" xfId="0" applyNumberFormat="1" applyFont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justify" vertical="center"/>
    </xf>
    <xf numFmtId="165" fontId="4" fillId="0" borderId="1" xfId="0" applyNumberFormat="1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justify" vertical="center"/>
    </xf>
    <xf numFmtId="165" fontId="3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vertical="center"/>
    </xf>
    <xf numFmtId="0" fontId="12" fillId="0" borderId="0" xfId="0" applyFont="1"/>
    <xf numFmtId="0" fontId="0" fillId="0" borderId="6" xfId="0" applyBorder="1"/>
    <xf numFmtId="0" fontId="3" fillId="0" borderId="0" xfId="0" applyFont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justify" vertical="center"/>
    </xf>
    <xf numFmtId="165" fontId="2" fillId="5" borderId="1" xfId="0" applyNumberFormat="1" applyFont="1" applyFill="1" applyBorder="1" applyAlignment="1">
      <alignment horizontal="justify" vertical="center"/>
    </xf>
    <xf numFmtId="165" fontId="2" fillId="5" borderId="1" xfId="0" applyNumberFormat="1" applyFont="1" applyFill="1" applyBorder="1" applyAlignment="1">
      <alignment horizontal="justify" vertical="center" wrapText="1"/>
    </xf>
    <xf numFmtId="165" fontId="2" fillId="4" borderId="1" xfId="0" applyNumberFormat="1" applyFont="1" applyFill="1" applyBorder="1" applyAlignment="1">
      <alignment horizontal="justify" vertical="center"/>
    </xf>
    <xf numFmtId="165" fontId="2" fillId="5" borderId="1" xfId="0" applyNumberFormat="1" applyFont="1" applyFill="1" applyBorder="1" applyAlignment="1">
      <alignment horizontal="right" vertical="center"/>
    </xf>
    <xf numFmtId="165" fontId="2" fillId="5" borderId="1" xfId="0" applyNumberFormat="1" applyFont="1" applyFill="1" applyBorder="1" applyAlignment="1">
      <alignment horizontal="right" vertical="center" wrapText="1"/>
    </xf>
    <xf numFmtId="165" fontId="2" fillId="6" borderId="1" xfId="0" applyNumberFormat="1" applyFont="1" applyFill="1" applyBorder="1" applyAlignment="1">
      <alignment horizontal="right" vertical="center"/>
    </xf>
    <xf numFmtId="165" fontId="2" fillId="6" borderId="1" xfId="0" applyNumberFormat="1" applyFont="1" applyFill="1" applyBorder="1" applyAlignment="1">
      <alignment horizontal="right" vertical="center" wrapText="1"/>
    </xf>
    <xf numFmtId="0" fontId="0" fillId="6" borderId="1" xfId="0" applyFill="1" applyBorder="1"/>
    <xf numFmtId="165" fontId="2" fillId="6" borderId="1" xfId="0" applyNumberFormat="1" applyFont="1" applyFill="1" applyBorder="1" applyAlignment="1">
      <alignment horizontal="justify" vertical="center"/>
    </xf>
    <xf numFmtId="165" fontId="2" fillId="6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1" xfId="0" applyBorder="1" applyAlignment="1">
      <alignment wrapText="1"/>
    </xf>
    <xf numFmtId="165" fontId="15" fillId="0" borderId="1" xfId="0" applyNumberFormat="1" applyFont="1" applyBorder="1" applyAlignment="1">
      <alignment horizontal="right" vertical="center"/>
    </xf>
    <xf numFmtId="0" fontId="0" fillId="6" borderId="0" xfId="0" applyFill="1"/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/>
    </xf>
    <xf numFmtId="165" fontId="2" fillId="0" borderId="1" xfId="0" applyNumberFormat="1" applyFont="1" applyBorder="1" applyAlignment="1">
      <alignment vertical="center"/>
    </xf>
    <xf numFmtId="0" fontId="8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justify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64" fontId="0" fillId="0" borderId="0" xfId="0" applyNumberFormat="1"/>
    <xf numFmtId="165" fontId="2" fillId="0" borderId="2" xfId="0" applyNumberFormat="1" applyFont="1" applyBorder="1" applyAlignment="1">
      <alignment horizontal="right" vertical="center"/>
    </xf>
    <xf numFmtId="165" fontId="2" fillId="0" borderId="7" xfId="0" applyNumberFormat="1" applyFont="1" applyBorder="1" applyAlignment="1">
      <alignment horizontal="right" vertical="center"/>
    </xf>
    <xf numFmtId="165" fontId="2" fillId="3" borderId="2" xfId="0" applyNumberFormat="1" applyFont="1" applyFill="1" applyBorder="1" applyAlignment="1">
      <alignment horizontal="justify" vertical="center"/>
    </xf>
    <xf numFmtId="165" fontId="2" fillId="5" borderId="2" xfId="0" applyNumberFormat="1" applyFont="1" applyFill="1" applyBorder="1" applyAlignment="1">
      <alignment horizontal="justify" vertical="center"/>
    </xf>
    <xf numFmtId="165" fontId="2" fillId="0" borderId="8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5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 applyAlignment="1">
      <alignment horizontal="justify" vertical="center"/>
    </xf>
    <xf numFmtId="164" fontId="2" fillId="0" borderId="9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justify" vertical="center"/>
    </xf>
    <xf numFmtId="165" fontId="3" fillId="0" borderId="2" xfId="0" applyNumberFormat="1" applyFont="1" applyBorder="1" applyAlignment="1">
      <alignment horizontal="justify" vertical="center"/>
    </xf>
    <xf numFmtId="165" fontId="2" fillId="0" borderId="10" xfId="0" applyNumberFormat="1" applyFont="1" applyBorder="1" applyAlignment="1">
      <alignment horizontal="right" vertical="center"/>
    </xf>
    <xf numFmtId="165" fontId="5" fillId="0" borderId="2" xfId="0" applyNumberFormat="1" applyFont="1" applyBorder="1" applyAlignment="1">
      <alignment horizontal="right" vertical="center"/>
    </xf>
    <xf numFmtId="165" fontId="8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64" fontId="10" fillId="0" borderId="10" xfId="1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7" fillId="0" borderId="4" xfId="0" applyFont="1" applyBorder="1" applyAlignment="1">
      <alignment horizontal="left" vertical="center" wrapText="1"/>
    </xf>
    <xf numFmtId="165" fontId="2" fillId="3" borderId="1" xfId="0" applyNumberFormat="1" applyFont="1" applyFill="1" applyBorder="1" applyAlignment="1">
      <alignment horizontal="justify" vertical="center"/>
    </xf>
    <xf numFmtId="164" fontId="2" fillId="3" borderId="1" xfId="0" applyNumberFormat="1" applyFont="1" applyFill="1" applyBorder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justify" vertical="center"/>
    </xf>
    <xf numFmtId="165" fontId="2" fillId="3" borderId="2" xfId="0" applyNumberFormat="1" applyFont="1" applyFill="1" applyBorder="1" applyAlignment="1">
      <alignment horizontal="justify" vertical="center"/>
    </xf>
    <xf numFmtId="165" fontId="2" fillId="3" borderId="1" xfId="0" applyNumberFormat="1" applyFont="1" applyFill="1" applyBorder="1" applyAlignment="1">
      <alignment horizontal="justify" vertical="center" wrapText="1"/>
    </xf>
    <xf numFmtId="164" fontId="3" fillId="3" borderId="1" xfId="0" applyNumberFormat="1" applyFont="1" applyFill="1" applyBorder="1" applyAlignment="1">
      <alignment horizontal="justify" vertical="center"/>
    </xf>
    <xf numFmtId="164" fontId="2" fillId="3" borderId="2" xfId="0" applyNumberFormat="1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justify" vertical="center" wrapText="1"/>
    </xf>
    <xf numFmtId="164" fontId="3" fillId="3" borderId="2" xfId="0" applyNumberFormat="1" applyFont="1" applyFill="1" applyBorder="1" applyAlignment="1">
      <alignment horizontal="justify" vertical="center" wrapText="1"/>
    </xf>
    <xf numFmtId="164" fontId="2" fillId="3" borderId="1" xfId="0" applyNumberFormat="1" applyFont="1" applyFill="1" applyBorder="1" applyAlignment="1">
      <alignment horizontal="justify" vertical="center" wrapText="1"/>
    </xf>
    <xf numFmtId="0" fontId="17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</cellXfs>
  <cellStyles count="8">
    <cellStyle name="Звичайний 2" xfId="7"/>
    <cellStyle name="Звичайний 4" xfId="1"/>
    <cellStyle name="Обычный" xfId="0" builtinId="0"/>
    <cellStyle name="Обычный 2" xfId="3"/>
    <cellStyle name="Обычный 2 2" xfId="5"/>
    <cellStyle name="Обычный 3" xfId="2"/>
    <cellStyle name="Фінансовий 2" xfId="4"/>
    <cellStyle name="Фінансови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11"/>
  <sheetViews>
    <sheetView tabSelected="1" view="pageBreakPreview" topLeftCell="A97" zoomScale="89" zoomScaleNormal="89" zoomScaleSheetLayoutView="89" workbookViewId="0">
      <selection activeCell="B105" sqref="B105:F105"/>
    </sheetView>
  </sheetViews>
  <sheetFormatPr defaultRowHeight="15" x14ac:dyDescent="0.25"/>
  <cols>
    <col min="1" max="1" width="5.5703125" customWidth="1"/>
    <col min="2" max="2" width="44.85546875" customWidth="1"/>
    <col min="3" max="3" width="15.7109375" customWidth="1"/>
    <col min="4" max="4" width="16" customWidth="1"/>
    <col min="5" max="5" width="14.28515625" customWidth="1"/>
    <col min="6" max="6" width="12.5703125" customWidth="1"/>
    <col min="7" max="7" width="15.7109375" customWidth="1"/>
    <col min="8" max="8" width="16.28515625" customWidth="1"/>
    <col min="9" max="10" width="16.28515625" hidden="1" customWidth="1"/>
    <col min="11" max="11" width="17.7109375" hidden="1" customWidth="1"/>
    <col min="12" max="12" width="15.28515625" hidden="1" customWidth="1"/>
    <col min="13" max="13" width="23.85546875" hidden="1" customWidth="1"/>
    <col min="15" max="15" width="11.7109375" bestFit="1" customWidth="1"/>
  </cols>
  <sheetData>
    <row r="1" spans="1:14" ht="93.75" customHeight="1" x14ac:dyDescent="0.25">
      <c r="E1" s="94" t="s">
        <v>123</v>
      </c>
      <c r="F1" s="94"/>
      <c r="G1" s="94"/>
      <c r="H1" s="94"/>
    </row>
    <row r="3" spans="1:14" x14ac:dyDescent="0.25">
      <c r="B3" s="79"/>
    </row>
    <row r="5" spans="1:14" ht="15.75" x14ac:dyDescent="0.25">
      <c r="A5" s="95" t="s">
        <v>85</v>
      </c>
      <c r="B5" s="95"/>
      <c r="C5" s="95"/>
      <c r="D5" s="95"/>
      <c r="E5" s="95"/>
      <c r="F5" s="95"/>
      <c r="G5" s="95"/>
      <c r="H5" s="95"/>
      <c r="I5" s="24"/>
      <c r="J5" s="24"/>
    </row>
    <row r="7" spans="1:14" ht="15" customHeight="1" x14ac:dyDescent="0.25">
      <c r="A7" s="96" t="s">
        <v>0</v>
      </c>
      <c r="B7" s="96" t="s">
        <v>1</v>
      </c>
      <c r="C7" s="97" t="s">
        <v>2</v>
      </c>
      <c r="D7" s="98" t="s">
        <v>95</v>
      </c>
      <c r="E7" s="98"/>
      <c r="F7" s="98"/>
      <c r="G7" s="98"/>
      <c r="H7" s="98"/>
      <c r="I7" s="83" t="s">
        <v>76</v>
      </c>
      <c r="J7" s="83" t="s">
        <v>78</v>
      </c>
      <c r="K7" s="83" t="s">
        <v>79</v>
      </c>
      <c r="L7" s="83"/>
    </row>
    <row r="8" spans="1:14" ht="63" x14ac:dyDescent="0.25">
      <c r="A8" s="96"/>
      <c r="B8" s="96"/>
      <c r="C8" s="97"/>
      <c r="D8" s="76" t="s">
        <v>94</v>
      </c>
      <c r="E8" s="76" t="s">
        <v>3</v>
      </c>
      <c r="F8" s="76" t="s">
        <v>4</v>
      </c>
      <c r="G8" s="76" t="s">
        <v>5</v>
      </c>
      <c r="H8" s="76" t="s">
        <v>6</v>
      </c>
      <c r="I8" s="83"/>
      <c r="J8" s="83"/>
      <c r="K8" s="83"/>
      <c r="L8" s="84"/>
      <c r="M8" s="77" t="s">
        <v>87</v>
      </c>
      <c r="N8" s="39"/>
    </row>
    <row r="9" spans="1:14" ht="15" customHeight="1" x14ac:dyDescent="0.25">
      <c r="A9" s="91"/>
      <c r="B9" s="91" t="s">
        <v>58</v>
      </c>
      <c r="C9" s="92"/>
      <c r="D9" s="82"/>
      <c r="E9" s="93"/>
      <c r="F9" s="82"/>
      <c r="G9" s="82"/>
      <c r="H9" s="82"/>
      <c r="I9" s="82"/>
      <c r="J9" s="82"/>
      <c r="K9" s="82" t="s">
        <v>80</v>
      </c>
      <c r="L9" s="82" t="s">
        <v>81</v>
      </c>
      <c r="M9" s="38"/>
      <c r="N9" s="39"/>
    </row>
    <row r="10" spans="1:14" ht="57" customHeight="1" x14ac:dyDescent="0.25">
      <c r="A10" s="91"/>
      <c r="B10" s="91"/>
      <c r="C10" s="92"/>
      <c r="D10" s="82"/>
      <c r="E10" s="93"/>
      <c r="F10" s="82"/>
      <c r="G10" s="82"/>
      <c r="H10" s="82"/>
      <c r="I10" s="82"/>
      <c r="J10" s="82"/>
      <c r="K10" s="82"/>
      <c r="L10" s="82"/>
      <c r="M10" s="37"/>
    </row>
    <row r="11" spans="1:14" ht="63" x14ac:dyDescent="0.25">
      <c r="A11" s="5">
        <v>1</v>
      </c>
      <c r="B11" s="43" t="s">
        <v>7</v>
      </c>
      <c r="C11" s="60">
        <v>227475.40599999999</v>
      </c>
      <c r="D11" s="10">
        <f>SUM(E11:G11)</f>
        <v>227475.40599999999</v>
      </c>
      <c r="E11" s="11">
        <f>C11-G11</f>
        <v>208538.12599999999</v>
      </c>
      <c r="F11" s="10"/>
      <c r="G11" s="10">
        <v>18937.28</v>
      </c>
      <c r="H11" s="10"/>
      <c r="I11" s="10"/>
      <c r="J11" s="10"/>
      <c r="K11" s="10">
        <v>221382.83499999999</v>
      </c>
      <c r="L11" s="10">
        <f>K11*0.22</f>
        <v>48704.223699999995</v>
      </c>
      <c r="M11" s="37"/>
    </row>
    <row r="12" spans="1:14" x14ac:dyDescent="0.25">
      <c r="A12" s="82"/>
      <c r="B12" s="89" t="s">
        <v>8</v>
      </c>
      <c r="C12" s="90"/>
      <c r="D12" s="82"/>
      <c r="E12" s="82"/>
      <c r="F12" s="82"/>
      <c r="G12" s="82"/>
      <c r="H12" s="82"/>
      <c r="I12" s="82"/>
      <c r="J12" s="82"/>
      <c r="K12" s="82"/>
      <c r="L12" s="82"/>
      <c r="M12" s="37"/>
    </row>
    <row r="13" spans="1:14" ht="41.25" customHeight="1" x14ac:dyDescent="0.25">
      <c r="A13" s="82"/>
      <c r="B13" s="89"/>
      <c r="C13" s="90"/>
      <c r="D13" s="82"/>
      <c r="E13" s="82"/>
      <c r="F13" s="82"/>
      <c r="G13" s="82"/>
      <c r="H13" s="82"/>
      <c r="I13" s="82"/>
      <c r="J13" s="82"/>
      <c r="K13" s="82"/>
      <c r="L13" s="82"/>
      <c r="M13" s="37"/>
    </row>
    <row r="14" spans="1:14" ht="94.5" x14ac:dyDescent="0.25">
      <c r="A14" s="5">
        <v>2</v>
      </c>
      <c r="B14" s="43" t="s">
        <v>9</v>
      </c>
      <c r="C14" s="60">
        <v>222410.34700000001</v>
      </c>
      <c r="D14" s="10">
        <f t="shared" ref="D14" si="0">SUM(E14:H14)</f>
        <v>222410.34700000001</v>
      </c>
      <c r="E14" s="11">
        <f>C14-G14</f>
        <v>185361.644</v>
      </c>
      <c r="F14" s="10"/>
      <c r="G14" s="10">
        <v>37048.703000000001</v>
      </c>
      <c r="H14" s="10"/>
      <c r="I14" s="10"/>
      <c r="J14" s="10"/>
      <c r="K14" s="10">
        <v>222410.34700000001</v>
      </c>
      <c r="L14" s="10">
        <f>K14*0.22</f>
        <v>48930.276340000004</v>
      </c>
      <c r="M14" s="37"/>
    </row>
    <row r="15" spans="1:14" ht="63" x14ac:dyDescent="0.25">
      <c r="A15" s="44">
        <v>3</v>
      </c>
      <c r="B15" s="45" t="s">
        <v>34</v>
      </c>
      <c r="C15" s="61">
        <v>240000.61799999999</v>
      </c>
      <c r="D15" s="10">
        <f>SUM(E15:H15)</f>
        <v>240000.61799999999</v>
      </c>
      <c r="E15" s="11">
        <f>C15-G15</f>
        <v>220000.51499999998</v>
      </c>
      <c r="F15" s="37"/>
      <c r="G15" s="10">
        <v>20000.102999999999</v>
      </c>
      <c r="H15" s="37"/>
      <c r="I15" s="37"/>
      <c r="J15" s="37"/>
      <c r="K15" s="10">
        <v>240000.61799999999</v>
      </c>
      <c r="L15" s="10">
        <f>K15*0.22</f>
        <v>52800.13596</v>
      </c>
      <c r="M15" s="37"/>
    </row>
    <row r="16" spans="1:14" ht="31.5" x14ac:dyDescent="0.25">
      <c r="A16" s="6"/>
      <c r="B16" s="4" t="s">
        <v>10</v>
      </c>
      <c r="C16" s="62"/>
      <c r="D16" s="12"/>
      <c r="E16" s="13"/>
      <c r="F16" s="12"/>
      <c r="G16" s="12"/>
      <c r="H16" s="12"/>
      <c r="I16" s="14">
        <f>SUM(I20:I55)+SUM(I57:I58)</f>
        <v>71892.466019999993</v>
      </c>
      <c r="J16" s="14">
        <f>SUM(J20:J55)+SUM(J57:J58)</f>
        <v>281231.43900000001</v>
      </c>
      <c r="K16" s="37"/>
      <c r="L16" s="37"/>
      <c r="M16" s="37"/>
    </row>
    <row r="17" spans="1:13" ht="15.75" x14ac:dyDescent="0.25">
      <c r="A17" s="25"/>
      <c r="B17" s="26" t="s">
        <v>11</v>
      </c>
      <c r="C17" s="63"/>
      <c r="D17" s="27"/>
      <c r="E17" s="28"/>
      <c r="F17" s="27"/>
      <c r="G17" s="27"/>
      <c r="H17" s="27"/>
      <c r="I17" s="27">
        <f>SUM(I20:I55)</f>
        <v>40450.417199999996</v>
      </c>
      <c r="J17" s="27">
        <f>SUM(J20:J55)</f>
        <v>117911.17800000001</v>
      </c>
      <c r="K17" s="37"/>
      <c r="L17" s="37"/>
      <c r="M17" s="37" t="s">
        <v>82</v>
      </c>
    </row>
    <row r="18" spans="1:13" ht="94.5" x14ac:dyDescent="0.25">
      <c r="A18" s="5">
        <v>4</v>
      </c>
      <c r="B18" s="46" t="s">
        <v>115</v>
      </c>
      <c r="C18" s="60">
        <v>101322.33100000001</v>
      </c>
      <c r="D18" s="47" t="s">
        <v>117</v>
      </c>
      <c r="E18" s="48" t="s">
        <v>117</v>
      </c>
      <c r="F18" s="14"/>
      <c r="G18" s="14"/>
      <c r="H18" s="14"/>
      <c r="I18" s="14"/>
      <c r="J18" s="14"/>
      <c r="L18" s="37"/>
      <c r="M18" s="37"/>
    </row>
    <row r="19" spans="1:13" ht="78.75" x14ac:dyDescent="0.25">
      <c r="A19" s="5">
        <v>5</v>
      </c>
      <c r="B19" s="46" t="s">
        <v>116</v>
      </c>
      <c r="C19" s="60">
        <v>117339.893</v>
      </c>
      <c r="D19" s="47" t="s">
        <v>117</v>
      </c>
      <c r="E19" s="48" t="s">
        <v>117</v>
      </c>
      <c r="F19" s="14"/>
      <c r="G19" s="10"/>
      <c r="H19" s="14"/>
      <c r="I19" s="14"/>
      <c r="J19" s="14"/>
      <c r="L19" s="37"/>
      <c r="M19" s="37"/>
    </row>
    <row r="20" spans="1:13" ht="94.5" x14ac:dyDescent="0.25">
      <c r="A20" s="5">
        <v>6</v>
      </c>
      <c r="B20" s="46" t="s">
        <v>12</v>
      </c>
      <c r="C20" s="60">
        <v>41390.985000000001</v>
      </c>
      <c r="D20" s="47" t="s">
        <v>66</v>
      </c>
      <c r="E20" s="48" t="s">
        <v>66</v>
      </c>
      <c r="F20" s="14"/>
      <c r="G20" s="14"/>
      <c r="H20" s="14"/>
      <c r="I20" s="35">
        <v>1324.04476</v>
      </c>
      <c r="J20" s="35">
        <v>25736.977999999999</v>
      </c>
      <c r="K20" s="42"/>
      <c r="L20" s="34"/>
      <c r="M20" s="37">
        <v>2025</v>
      </c>
    </row>
    <row r="21" spans="1:13" ht="94.5" x14ac:dyDescent="0.25">
      <c r="A21" s="5">
        <v>7</v>
      </c>
      <c r="B21" s="46" t="s">
        <v>13</v>
      </c>
      <c r="C21" s="60">
        <v>30685.865000000002</v>
      </c>
      <c r="D21" s="47" t="s">
        <v>66</v>
      </c>
      <c r="E21" s="48" t="s">
        <v>66</v>
      </c>
      <c r="F21" s="14"/>
      <c r="G21" s="14"/>
      <c r="H21" s="14"/>
      <c r="I21" s="35">
        <v>7891.7544699999999</v>
      </c>
      <c r="J21" s="35">
        <v>18655.109</v>
      </c>
      <c r="K21" s="34"/>
      <c r="L21" s="34"/>
      <c r="M21" s="37" t="s">
        <v>88</v>
      </c>
    </row>
    <row r="22" spans="1:13" ht="94.5" x14ac:dyDescent="0.25">
      <c r="A22" s="5">
        <v>8</v>
      </c>
      <c r="B22" s="46" t="s">
        <v>14</v>
      </c>
      <c r="C22" s="60">
        <v>115068.789</v>
      </c>
      <c r="D22" s="47" t="s">
        <v>66</v>
      </c>
      <c r="E22" s="48" t="s">
        <v>66</v>
      </c>
      <c r="F22" s="14"/>
      <c r="G22" s="10"/>
      <c r="H22" s="14"/>
      <c r="I22" s="35">
        <v>27743.472559999998</v>
      </c>
      <c r="J22" s="35">
        <v>50077.656999999999</v>
      </c>
      <c r="K22" s="34"/>
      <c r="L22" s="34"/>
      <c r="M22" s="37" t="s">
        <v>88</v>
      </c>
    </row>
    <row r="23" spans="1:13" ht="94.5" x14ac:dyDescent="0.25">
      <c r="A23" s="5">
        <v>9</v>
      </c>
      <c r="B23" s="46" t="s">
        <v>15</v>
      </c>
      <c r="C23" s="60">
        <v>14701.163</v>
      </c>
      <c r="D23" s="47" t="s">
        <v>66</v>
      </c>
      <c r="E23" s="48" t="s">
        <v>66</v>
      </c>
      <c r="F23" s="14"/>
      <c r="G23" s="14"/>
      <c r="H23" s="14"/>
      <c r="I23" s="35">
        <v>2991.1454100000001</v>
      </c>
      <c r="J23" s="35">
        <v>5628.826</v>
      </c>
      <c r="K23" s="34"/>
      <c r="L23" s="34"/>
      <c r="M23" s="37" t="s">
        <v>88</v>
      </c>
    </row>
    <row r="24" spans="1:13" ht="78.75" x14ac:dyDescent="0.25">
      <c r="A24" s="5">
        <v>10</v>
      </c>
      <c r="B24" s="46" t="s">
        <v>31</v>
      </c>
      <c r="C24" s="60">
        <v>23011.861000000001</v>
      </c>
      <c r="D24" s="47" t="s">
        <v>66</v>
      </c>
      <c r="E24" s="47" t="s">
        <v>66</v>
      </c>
      <c r="F24" s="14"/>
      <c r="G24" s="14"/>
      <c r="H24" s="14"/>
      <c r="I24" s="35">
        <v>0</v>
      </c>
      <c r="J24" s="35">
        <v>5000</v>
      </c>
      <c r="K24" s="34"/>
      <c r="L24" s="34"/>
      <c r="M24" s="37" t="s">
        <v>88</v>
      </c>
    </row>
    <row r="25" spans="1:13" ht="94.5" x14ac:dyDescent="0.25">
      <c r="A25" s="5">
        <v>11</v>
      </c>
      <c r="B25" s="46" t="s">
        <v>119</v>
      </c>
      <c r="C25" s="60">
        <v>37610.385000000002</v>
      </c>
      <c r="D25" s="47" t="s">
        <v>66</v>
      </c>
      <c r="E25" s="47" t="s">
        <v>66</v>
      </c>
      <c r="F25" s="14"/>
      <c r="G25" s="14"/>
      <c r="H25" s="14"/>
      <c r="I25" s="35"/>
      <c r="J25" s="35"/>
      <c r="K25" s="34"/>
      <c r="L25" s="34"/>
      <c r="M25" s="37"/>
    </row>
    <row r="26" spans="1:13" ht="63" x14ac:dyDescent="0.25">
      <c r="A26" s="5">
        <v>12</v>
      </c>
      <c r="B26" s="46" t="s">
        <v>118</v>
      </c>
      <c r="C26" s="60">
        <v>74843.97</v>
      </c>
      <c r="D26" s="47" t="s">
        <v>66</v>
      </c>
      <c r="E26" s="47" t="s">
        <v>66</v>
      </c>
      <c r="F26" s="14"/>
      <c r="G26" s="14"/>
      <c r="H26" s="14"/>
      <c r="I26" s="35"/>
      <c r="J26" s="35"/>
      <c r="K26" s="34"/>
      <c r="L26" s="34"/>
      <c r="M26" s="37"/>
    </row>
    <row r="27" spans="1:13" ht="78.75" x14ac:dyDescent="0.25">
      <c r="A27" s="5">
        <v>13</v>
      </c>
      <c r="B27" s="46" t="s">
        <v>110</v>
      </c>
      <c r="C27" s="60">
        <v>34352.576000000001</v>
      </c>
      <c r="D27" s="10">
        <f t="shared" ref="D27:D54" si="1">SUM(E27:H27)</f>
        <v>11423.279</v>
      </c>
      <c r="E27" s="10">
        <v>11423.279</v>
      </c>
      <c r="F27" s="14"/>
      <c r="G27" s="14"/>
      <c r="H27" s="14"/>
      <c r="I27" s="35"/>
      <c r="J27" s="35"/>
      <c r="K27" s="34"/>
      <c r="L27" s="34"/>
      <c r="M27" s="37"/>
    </row>
    <row r="28" spans="1:13" ht="78.75" x14ac:dyDescent="0.25">
      <c r="A28" s="5">
        <v>14</v>
      </c>
      <c r="B28" s="46" t="s">
        <v>111</v>
      </c>
      <c r="C28" s="60">
        <v>19537.68</v>
      </c>
      <c r="D28" s="10">
        <f t="shared" si="1"/>
        <v>8222.3369999999995</v>
      </c>
      <c r="E28" s="10">
        <v>8222.3369999999995</v>
      </c>
      <c r="F28" s="14"/>
      <c r="G28" s="14"/>
      <c r="H28" s="14"/>
      <c r="I28" s="35"/>
      <c r="J28" s="35"/>
      <c r="K28" s="34"/>
      <c r="L28" s="34"/>
      <c r="M28" s="37"/>
    </row>
    <row r="29" spans="1:13" ht="94.5" x14ac:dyDescent="0.25">
      <c r="A29" s="5">
        <v>15</v>
      </c>
      <c r="B29" s="46" t="s">
        <v>32</v>
      </c>
      <c r="C29" s="60">
        <v>21493.65</v>
      </c>
      <c r="D29" s="10">
        <f t="shared" si="1"/>
        <v>7960.2139999999999</v>
      </c>
      <c r="E29" s="10">
        <v>7960.2139999999999</v>
      </c>
      <c r="F29" s="14"/>
      <c r="G29" s="14"/>
      <c r="H29" s="14"/>
      <c r="I29" s="35">
        <v>250</v>
      </c>
      <c r="J29" s="35"/>
      <c r="K29" s="34"/>
      <c r="L29" s="34"/>
      <c r="M29" s="40" t="s">
        <v>89</v>
      </c>
    </row>
    <row r="30" spans="1:13" ht="78.75" x14ac:dyDescent="0.25">
      <c r="A30" s="5">
        <v>16</v>
      </c>
      <c r="B30" s="49" t="s">
        <v>100</v>
      </c>
      <c r="C30" s="60">
        <v>79040.383000000002</v>
      </c>
      <c r="D30" s="10">
        <f t="shared" si="1"/>
        <v>31809.508999999998</v>
      </c>
      <c r="E30" s="10">
        <v>31809.508999999998</v>
      </c>
      <c r="F30" s="14"/>
      <c r="G30" s="14"/>
      <c r="H30" s="14"/>
      <c r="I30" s="35"/>
      <c r="J30" s="35"/>
      <c r="K30" s="34"/>
      <c r="L30" s="34"/>
      <c r="M30" s="40"/>
    </row>
    <row r="31" spans="1:13" ht="78.75" x14ac:dyDescent="0.25">
      <c r="A31" s="5">
        <v>17</v>
      </c>
      <c r="B31" s="49" t="s">
        <v>112</v>
      </c>
      <c r="C31" s="60">
        <v>18875.858</v>
      </c>
      <c r="D31" s="10">
        <f t="shared" si="1"/>
        <v>8026.4979999999996</v>
      </c>
      <c r="E31" s="10">
        <v>8026.4979999999996</v>
      </c>
      <c r="F31" s="14"/>
      <c r="G31" s="14"/>
      <c r="H31" s="14"/>
      <c r="I31" s="35"/>
      <c r="J31" s="35"/>
      <c r="K31" s="34"/>
      <c r="L31" s="34"/>
      <c r="M31" s="40"/>
    </row>
    <row r="32" spans="1:13" ht="94.5" x14ac:dyDescent="0.25">
      <c r="A32" s="5">
        <v>18</v>
      </c>
      <c r="B32" s="46" t="s">
        <v>33</v>
      </c>
      <c r="C32" s="60">
        <v>35570.868999999999</v>
      </c>
      <c r="D32" s="10">
        <f t="shared" si="1"/>
        <v>32049.3</v>
      </c>
      <c r="E32" s="11">
        <v>32049.3</v>
      </c>
      <c r="F32" s="14"/>
      <c r="G32" s="14"/>
      <c r="H32" s="14"/>
      <c r="I32" s="35">
        <v>250</v>
      </c>
      <c r="J32" s="35">
        <v>12812.608</v>
      </c>
      <c r="K32" s="34"/>
      <c r="L32" s="34"/>
      <c r="M32" s="40" t="s">
        <v>90</v>
      </c>
    </row>
    <row r="33" spans="1:13" ht="94.5" x14ac:dyDescent="0.25">
      <c r="A33" s="5">
        <v>19</v>
      </c>
      <c r="B33" s="80" t="s">
        <v>36</v>
      </c>
      <c r="C33" s="64">
        <v>7496.183</v>
      </c>
      <c r="D33" s="10">
        <f t="shared" si="1"/>
        <v>3556.1750000000002</v>
      </c>
      <c r="E33" s="73">
        <v>3556.1750000000002</v>
      </c>
      <c r="F33" s="14"/>
      <c r="G33" s="14"/>
      <c r="H33" s="14"/>
      <c r="I33" s="35"/>
      <c r="J33" s="35"/>
      <c r="K33" s="32">
        <v>3556.1750000000002</v>
      </c>
      <c r="L33" s="34"/>
      <c r="M33" s="40" t="s">
        <v>92</v>
      </c>
    </row>
    <row r="34" spans="1:13" ht="94.5" x14ac:dyDescent="0.25">
      <c r="A34" s="5">
        <v>20</v>
      </c>
      <c r="B34" s="80" t="s">
        <v>37</v>
      </c>
      <c r="C34" s="64">
        <v>7496.183</v>
      </c>
      <c r="D34" s="10">
        <f t="shared" si="1"/>
        <v>3581.48</v>
      </c>
      <c r="E34" s="73">
        <v>3581.48</v>
      </c>
      <c r="F34" s="14"/>
      <c r="G34" s="14"/>
      <c r="H34" s="14"/>
      <c r="I34" s="35"/>
      <c r="J34" s="35"/>
      <c r="K34" s="32">
        <v>3581.48</v>
      </c>
      <c r="L34" s="34"/>
      <c r="M34" s="40" t="s">
        <v>92</v>
      </c>
    </row>
    <row r="35" spans="1:13" ht="94.5" x14ac:dyDescent="0.25">
      <c r="A35" s="5">
        <v>21</v>
      </c>
      <c r="B35" s="80" t="s">
        <v>38</v>
      </c>
      <c r="C35" s="64">
        <v>67941.898000000001</v>
      </c>
      <c r="D35" s="10">
        <f t="shared" si="1"/>
        <v>3636.232</v>
      </c>
      <c r="E35" s="73">
        <v>3636.232</v>
      </c>
      <c r="F35" s="14"/>
      <c r="G35" s="14"/>
      <c r="H35" s="14"/>
      <c r="I35" s="35"/>
      <c r="J35" s="35"/>
      <c r="K35" s="32">
        <v>3636.232</v>
      </c>
      <c r="L35" s="34"/>
      <c r="M35" s="40" t="s">
        <v>92</v>
      </c>
    </row>
    <row r="36" spans="1:13" ht="94.5" x14ac:dyDescent="0.25">
      <c r="A36" s="5">
        <v>22</v>
      </c>
      <c r="B36" s="80" t="s">
        <v>39</v>
      </c>
      <c r="C36" s="64">
        <v>8244.4069999999992</v>
      </c>
      <c r="D36" s="10">
        <f t="shared" si="1"/>
        <v>3341.4479999999999</v>
      </c>
      <c r="E36" s="47">
        <v>3341.4479999999999</v>
      </c>
      <c r="F36" s="14"/>
      <c r="G36" s="14"/>
      <c r="H36" s="14"/>
      <c r="I36" s="35"/>
      <c r="J36" s="35"/>
      <c r="K36" s="32">
        <v>3341.4479999999999</v>
      </c>
      <c r="L36" s="34"/>
      <c r="M36" s="40" t="s">
        <v>92</v>
      </c>
    </row>
    <row r="37" spans="1:13" ht="94.5" x14ac:dyDescent="0.25">
      <c r="A37" s="5">
        <v>23</v>
      </c>
      <c r="B37" s="80" t="s">
        <v>40</v>
      </c>
      <c r="C37" s="64">
        <v>8225.2070000000003</v>
      </c>
      <c r="D37" s="10">
        <f t="shared" si="1"/>
        <v>3621.8960000000002</v>
      </c>
      <c r="E37" s="73">
        <v>3621.8960000000002</v>
      </c>
      <c r="F37" s="14"/>
      <c r="G37" s="14"/>
      <c r="H37" s="14"/>
      <c r="I37" s="35"/>
      <c r="J37" s="35"/>
      <c r="K37" s="32">
        <v>3621.8960000000002</v>
      </c>
      <c r="L37" s="34"/>
      <c r="M37" s="40" t="s">
        <v>92</v>
      </c>
    </row>
    <row r="38" spans="1:13" ht="94.5" x14ac:dyDescent="0.25">
      <c r="A38" s="5">
        <v>24</v>
      </c>
      <c r="B38" s="80" t="s">
        <v>41</v>
      </c>
      <c r="C38" s="64">
        <v>8358.1569999999992</v>
      </c>
      <c r="D38" s="10">
        <f t="shared" si="1"/>
        <v>3636.232</v>
      </c>
      <c r="E38" s="73">
        <v>3636.232</v>
      </c>
      <c r="F38" s="14"/>
      <c r="G38" s="14"/>
      <c r="H38" s="14"/>
      <c r="I38" s="35"/>
      <c r="J38" s="35"/>
      <c r="K38" s="32">
        <v>3636.232</v>
      </c>
      <c r="L38" s="34"/>
      <c r="M38" s="40" t="s">
        <v>92</v>
      </c>
    </row>
    <row r="39" spans="1:13" ht="94.5" x14ac:dyDescent="0.25">
      <c r="A39" s="5">
        <v>25</v>
      </c>
      <c r="B39" s="80" t="s">
        <v>42</v>
      </c>
      <c r="C39" s="64">
        <v>8335.3250000000007</v>
      </c>
      <c r="D39" s="10">
        <f t="shared" si="1"/>
        <v>4024.9969999999998</v>
      </c>
      <c r="E39" s="73">
        <v>4024.9969999999998</v>
      </c>
      <c r="F39" s="14"/>
      <c r="G39" s="14"/>
      <c r="H39" s="14"/>
      <c r="I39" s="35"/>
      <c r="J39" s="35"/>
      <c r="K39" s="32">
        <v>4024.9969999999998</v>
      </c>
      <c r="L39" s="34"/>
      <c r="M39" s="40" t="s">
        <v>92</v>
      </c>
    </row>
    <row r="40" spans="1:13" ht="94.5" x14ac:dyDescent="0.25">
      <c r="A40" s="5">
        <v>26</v>
      </c>
      <c r="B40" s="80" t="s">
        <v>122</v>
      </c>
      <c r="C40" s="64">
        <v>31841.031999999999</v>
      </c>
      <c r="D40" s="10">
        <f t="shared" si="1"/>
        <v>31841.031999999999</v>
      </c>
      <c r="E40" s="73">
        <v>31841.031999999999</v>
      </c>
      <c r="F40" s="14"/>
      <c r="G40" s="14"/>
      <c r="H40" s="14"/>
      <c r="I40" s="35"/>
      <c r="J40" s="35"/>
      <c r="K40" s="32"/>
      <c r="L40" s="34"/>
      <c r="M40" s="40"/>
    </row>
    <row r="41" spans="1:13" ht="94.5" x14ac:dyDescent="0.25">
      <c r="A41" s="5">
        <v>27</v>
      </c>
      <c r="B41" s="80" t="s">
        <v>121</v>
      </c>
      <c r="C41" s="64">
        <v>55825.853000000003</v>
      </c>
      <c r="D41" s="10">
        <f t="shared" si="1"/>
        <v>55575.853000000003</v>
      </c>
      <c r="E41" s="73">
        <v>55575.853000000003</v>
      </c>
      <c r="F41" s="14"/>
      <c r="G41" s="14"/>
      <c r="H41" s="14"/>
      <c r="I41" s="35"/>
      <c r="J41" s="35"/>
      <c r="K41" s="32"/>
      <c r="L41" s="34"/>
      <c r="M41" s="40"/>
    </row>
    <row r="42" spans="1:13" ht="94.5" x14ac:dyDescent="0.25">
      <c r="A42" s="5">
        <v>28</v>
      </c>
      <c r="B42" s="80" t="s">
        <v>43</v>
      </c>
      <c r="C42" s="64">
        <v>31966.697</v>
      </c>
      <c r="D42" s="10">
        <f t="shared" si="1"/>
        <v>11339.432000000001</v>
      </c>
      <c r="E42" s="73">
        <v>11339.432000000001</v>
      </c>
      <c r="F42" s="14"/>
      <c r="G42" s="14"/>
      <c r="H42" s="14"/>
      <c r="I42" s="35"/>
      <c r="J42" s="35"/>
      <c r="K42" s="32">
        <v>11339.432000000001</v>
      </c>
      <c r="L42" s="34"/>
      <c r="M42" s="40" t="s">
        <v>92</v>
      </c>
    </row>
    <row r="43" spans="1:13" ht="94.5" x14ac:dyDescent="0.25">
      <c r="A43" s="5">
        <v>29</v>
      </c>
      <c r="B43" s="80" t="s">
        <v>44</v>
      </c>
      <c r="C43" s="64">
        <v>3044.0340000000001</v>
      </c>
      <c r="D43" s="10">
        <f t="shared" si="1"/>
        <v>3044.0340000000001</v>
      </c>
      <c r="E43" s="47">
        <v>3044.0340000000001</v>
      </c>
      <c r="F43" s="14"/>
      <c r="G43" s="14"/>
      <c r="H43" s="14"/>
      <c r="I43" s="35"/>
      <c r="J43" s="35"/>
      <c r="K43" s="32">
        <v>3044.0340000000001</v>
      </c>
      <c r="L43" s="34"/>
      <c r="M43" s="40" t="s">
        <v>92</v>
      </c>
    </row>
    <row r="44" spans="1:13" ht="94.5" x14ac:dyDescent="0.25">
      <c r="A44" s="5">
        <v>30</v>
      </c>
      <c r="B44" s="80" t="s">
        <v>45</v>
      </c>
      <c r="C44" s="64">
        <v>4839.0079999999998</v>
      </c>
      <c r="D44" s="10">
        <f t="shared" si="1"/>
        <v>4839.0079999999998</v>
      </c>
      <c r="E44" s="47">
        <v>4839.0079999999998</v>
      </c>
      <c r="F44" s="14"/>
      <c r="G44" s="14"/>
      <c r="H44" s="14"/>
      <c r="I44" s="35"/>
      <c r="J44" s="35"/>
      <c r="K44" s="32">
        <v>4839.0079999999998</v>
      </c>
      <c r="L44" s="34"/>
      <c r="M44" s="40" t="s">
        <v>92</v>
      </c>
    </row>
    <row r="45" spans="1:13" ht="94.5" x14ac:dyDescent="0.25">
      <c r="A45" s="5">
        <v>31</v>
      </c>
      <c r="B45" s="80" t="s">
        <v>46</v>
      </c>
      <c r="C45" s="64">
        <v>4632.5469999999996</v>
      </c>
      <c r="D45" s="10">
        <f t="shared" si="1"/>
        <v>4632.5469999999996</v>
      </c>
      <c r="E45" s="47">
        <v>4632.5469999999996</v>
      </c>
      <c r="F45" s="14"/>
      <c r="G45" s="14"/>
      <c r="H45" s="14"/>
      <c r="I45" s="35"/>
      <c r="J45" s="35"/>
      <c r="K45" s="32">
        <v>4632.5469999999996</v>
      </c>
      <c r="L45" s="34"/>
      <c r="M45" s="40" t="s">
        <v>92</v>
      </c>
    </row>
    <row r="46" spans="1:13" ht="94.5" x14ac:dyDescent="0.25">
      <c r="A46" s="5">
        <v>32</v>
      </c>
      <c r="B46" s="80" t="s">
        <v>47</v>
      </c>
      <c r="C46" s="64">
        <v>17599.915000000001</v>
      </c>
      <c r="D46" s="10">
        <f t="shared" si="1"/>
        <v>17599.915000000001</v>
      </c>
      <c r="E46" s="47">
        <v>17599.915000000001</v>
      </c>
      <c r="F46" s="14"/>
      <c r="G46" s="14"/>
      <c r="H46" s="14"/>
      <c r="I46" s="35"/>
      <c r="J46" s="35"/>
      <c r="K46" s="32">
        <v>17599.915000000001</v>
      </c>
      <c r="L46" s="34"/>
      <c r="M46" s="40" t="s">
        <v>92</v>
      </c>
    </row>
    <row r="47" spans="1:13" ht="94.5" x14ac:dyDescent="0.25">
      <c r="A47" s="5">
        <v>33</v>
      </c>
      <c r="B47" s="80" t="s">
        <v>48</v>
      </c>
      <c r="C47" s="64">
        <v>4830.4979999999996</v>
      </c>
      <c r="D47" s="10">
        <f t="shared" si="1"/>
        <v>4830.4979999999996</v>
      </c>
      <c r="E47" s="47">
        <v>4830.4979999999996</v>
      </c>
      <c r="F47" s="14"/>
      <c r="G47" s="14"/>
      <c r="H47" s="14"/>
      <c r="I47" s="35"/>
      <c r="J47" s="35"/>
      <c r="K47" s="32">
        <v>4830.4979999999996</v>
      </c>
      <c r="L47" s="34"/>
      <c r="M47" s="40" t="s">
        <v>92</v>
      </c>
    </row>
    <row r="48" spans="1:13" ht="94.5" x14ac:dyDescent="0.25">
      <c r="A48" s="5">
        <v>34</v>
      </c>
      <c r="B48" s="80" t="s">
        <v>49</v>
      </c>
      <c r="C48" s="64">
        <v>25253.865000000002</v>
      </c>
      <c r="D48" s="10">
        <f t="shared" si="1"/>
        <v>25253.865000000002</v>
      </c>
      <c r="E48" s="47">
        <v>25253.865000000002</v>
      </c>
      <c r="F48" s="14"/>
      <c r="G48" s="14"/>
      <c r="H48" s="14"/>
      <c r="I48" s="35"/>
      <c r="J48" s="35"/>
      <c r="K48" s="32">
        <v>25253.865000000002</v>
      </c>
      <c r="L48" s="34"/>
      <c r="M48" s="40" t="s">
        <v>92</v>
      </c>
    </row>
    <row r="49" spans="1:15" ht="78.75" x14ac:dyDescent="0.25">
      <c r="A49" s="5">
        <v>35</v>
      </c>
      <c r="B49" s="80" t="s">
        <v>50</v>
      </c>
      <c r="C49" s="64">
        <v>54170.807000000001</v>
      </c>
      <c r="D49" s="10">
        <f t="shared" si="1"/>
        <v>21148.507000000001</v>
      </c>
      <c r="E49" s="47">
        <v>21148.507000000001</v>
      </c>
      <c r="F49" s="14"/>
      <c r="G49" s="14"/>
      <c r="H49" s="14"/>
      <c r="I49" s="35"/>
      <c r="J49" s="35"/>
      <c r="K49" s="32">
        <v>21148.507000000001</v>
      </c>
      <c r="L49" s="34"/>
      <c r="M49" s="40" t="s">
        <v>92</v>
      </c>
    </row>
    <row r="50" spans="1:15" ht="78.75" x14ac:dyDescent="0.25">
      <c r="A50" s="5">
        <v>36</v>
      </c>
      <c r="B50" s="80" t="s">
        <v>51</v>
      </c>
      <c r="C50" s="64">
        <v>28910.298999999999</v>
      </c>
      <c r="D50" s="10">
        <f t="shared" si="1"/>
        <v>28910.298999999999</v>
      </c>
      <c r="E50" s="47">
        <v>28910.298999999999</v>
      </c>
      <c r="F50" s="14"/>
      <c r="G50" s="14"/>
      <c r="H50" s="14"/>
      <c r="I50" s="35"/>
      <c r="J50" s="35"/>
      <c r="K50" s="32">
        <v>28910.298999999999</v>
      </c>
      <c r="L50" s="34"/>
      <c r="M50" s="40" t="s">
        <v>92</v>
      </c>
    </row>
    <row r="51" spans="1:15" ht="94.5" x14ac:dyDescent="0.25">
      <c r="A51" s="5">
        <v>37</v>
      </c>
      <c r="B51" s="80" t="s">
        <v>52</v>
      </c>
      <c r="C51" s="64">
        <v>21662.499</v>
      </c>
      <c r="D51" s="10">
        <f t="shared" si="1"/>
        <v>21662.499</v>
      </c>
      <c r="E51" s="47">
        <v>21662.499</v>
      </c>
      <c r="F51" s="14"/>
      <c r="G51" s="14"/>
      <c r="H51" s="14"/>
      <c r="I51" s="35"/>
      <c r="J51" s="35"/>
      <c r="K51" s="32">
        <v>21662.499</v>
      </c>
      <c r="L51" s="34"/>
      <c r="M51" s="40" t="s">
        <v>92</v>
      </c>
    </row>
    <row r="52" spans="1:15" ht="78.75" x14ac:dyDescent="0.25">
      <c r="A52" s="5">
        <v>38</v>
      </c>
      <c r="B52" s="49" t="s">
        <v>68</v>
      </c>
      <c r="C52" s="65">
        <v>18532.663</v>
      </c>
      <c r="D52" s="10">
        <f t="shared" si="1"/>
        <v>18282.633000000002</v>
      </c>
      <c r="E52" s="10">
        <v>18282.633000000002</v>
      </c>
      <c r="F52" s="50"/>
      <c r="G52" s="51"/>
      <c r="H52" s="47"/>
      <c r="I52" s="36"/>
      <c r="J52" s="36"/>
      <c r="K52" s="32">
        <v>18282.633000000002</v>
      </c>
      <c r="L52" s="34"/>
      <c r="M52" s="40" t="s">
        <v>92</v>
      </c>
    </row>
    <row r="53" spans="1:15" ht="78.75" x14ac:dyDescent="0.25">
      <c r="A53" s="5">
        <v>39</v>
      </c>
      <c r="B53" s="49" t="s">
        <v>69</v>
      </c>
      <c r="C53" s="65">
        <v>17617.968000000001</v>
      </c>
      <c r="D53" s="10">
        <f t="shared" si="1"/>
        <v>17367.968000000001</v>
      </c>
      <c r="E53" s="10">
        <v>17367.968000000001</v>
      </c>
      <c r="F53" s="50"/>
      <c r="G53" s="51"/>
      <c r="H53" s="47"/>
      <c r="I53" s="36"/>
      <c r="J53" s="36"/>
      <c r="K53" s="32">
        <v>17367.968000000001</v>
      </c>
      <c r="L53" s="34"/>
      <c r="M53" s="40" t="s">
        <v>92</v>
      </c>
    </row>
    <row r="54" spans="1:15" ht="78.75" x14ac:dyDescent="0.25">
      <c r="A54" s="5">
        <v>40</v>
      </c>
      <c r="B54" s="49" t="s">
        <v>70</v>
      </c>
      <c r="C54" s="65">
        <v>64352.129000000001</v>
      </c>
      <c r="D54" s="10">
        <f t="shared" si="1"/>
        <v>64102.129000000001</v>
      </c>
      <c r="E54" s="10">
        <v>64102.129000000001</v>
      </c>
      <c r="F54" s="50"/>
      <c r="G54" s="51"/>
      <c r="H54" s="47"/>
      <c r="I54" s="36"/>
      <c r="J54" s="36"/>
      <c r="K54" s="32">
        <v>64102.129000000001</v>
      </c>
      <c r="L54" s="34"/>
      <c r="M54" s="40" t="s">
        <v>92</v>
      </c>
    </row>
    <row r="55" spans="1:15" ht="78.75" x14ac:dyDescent="0.25">
      <c r="A55" s="5">
        <v>41</v>
      </c>
      <c r="B55" s="49" t="s">
        <v>71</v>
      </c>
      <c r="C55" s="65">
        <v>7602.6379999999999</v>
      </c>
      <c r="D55" s="10">
        <f t="shared" ref="D55" si="2">SUM(E55:H55)</f>
        <v>7352.6379999999999</v>
      </c>
      <c r="E55" s="10">
        <v>7352.6379999999999</v>
      </c>
      <c r="F55" s="50"/>
      <c r="G55" s="51"/>
      <c r="H55" s="47"/>
      <c r="I55" s="36"/>
      <c r="J55" s="36"/>
      <c r="K55" s="32">
        <v>7352.6379999999999</v>
      </c>
      <c r="L55" s="34"/>
      <c r="M55" s="40" t="s">
        <v>92</v>
      </c>
    </row>
    <row r="56" spans="1:15" ht="15.75" x14ac:dyDescent="0.25">
      <c r="A56" s="25"/>
      <c r="B56" s="26" t="s">
        <v>16</v>
      </c>
      <c r="C56" s="66"/>
      <c r="D56" s="30"/>
      <c r="E56" s="31"/>
      <c r="F56" s="27"/>
      <c r="G56" s="27"/>
      <c r="H56" s="27"/>
      <c r="I56" s="27">
        <f>SUM(I57:I58)</f>
        <v>31442.04882</v>
      </c>
      <c r="J56" s="27">
        <f>SUM(J57:J58)</f>
        <v>163320.261</v>
      </c>
      <c r="K56" s="37"/>
      <c r="L56" s="37"/>
      <c r="M56" s="37"/>
    </row>
    <row r="57" spans="1:15" ht="63" x14ac:dyDescent="0.25">
      <c r="A57" s="5">
        <v>42</v>
      </c>
      <c r="B57" s="46" t="s">
        <v>17</v>
      </c>
      <c r="C57" s="60">
        <v>546321.80299999996</v>
      </c>
      <c r="D57" s="10">
        <f t="shared" ref="D57" si="3">SUM(E57:H57)</f>
        <v>2646</v>
      </c>
      <c r="E57" s="48" t="s">
        <v>66</v>
      </c>
      <c r="F57" s="14"/>
      <c r="G57" s="10">
        <v>2646</v>
      </c>
      <c r="H57" s="14"/>
      <c r="I57" s="35">
        <v>31442.04882</v>
      </c>
      <c r="J57" s="29">
        <v>150000</v>
      </c>
      <c r="K57" s="32">
        <f>C57-I57-J57</f>
        <v>364879.75417999993</v>
      </c>
      <c r="L57" s="34"/>
      <c r="M57" s="37" t="s">
        <v>88</v>
      </c>
    </row>
    <row r="58" spans="1:15" ht="126" x14ac:dyDescent="0.25">
      <c r="A58" s="5">
        <v>43</v>
      </c>
      <c r="B58" s="46" t="s">
        <v>67</v>
      </c>
      <c r="C58" s="60">
        <v>14439.325999999999</v>
      </c>
      <c r="D58" s="47" t="s">
        <v>66</v>
      </c>
      <c r="E58" s="48" t="s">
        <v>66</v>
      </c>
      <c r="F58" s="14"/>
      <c r="G58" s="14"/>
      <c r="H58" s="14"/>
      <c r="I58" s="35">
        <v>0</v>
      </c>
      <c r="J58" s="29">
        <v>13320.261</v>
      </c>
      <c r="K58" s="32">
        <f>C58-I58-J58</f>
        <v>1119.0649999999987</v>
      </c>
      <c r="L58" s="34"/>
      <c r="M58" s="37" t="s">
        <v>88</v>
      </c>
    </row>
    <row r="59" spans="1:15" x14ac:dyDescent="0.25">
      <c r="A59" s="85"/>
      <c r="B59" s="86" t="s">
        <v>18</v>
      </c>
      <c r="C59" s="87"/>
      <c r="D59" s="81"/>
      <c r="E59" s="88"/>
      <c r="F59" s="81"/>
      <c r="G59" s="81"/>
      <c r="H59" s="81"/>
      <c r="I59" s="81"/>
      <c r="J59" s="81"/>
      <c r="K59" s="81"/>
      <c r="L59" s="81"/>
      <c r="M59" s="81"/>
    </row>
    <row r="60" spans="1:15" x14ac:dyDescent="0.25">
      <c r="A60" s="85"/>
      <c r="B60" s="86"/>
      <c r="C60" s="87"/>
      <c r="D60" s="81"/>
      <c r="E60" s="88"/>
      <c r="F60" s="81"/>
      <c r="G60" s="81"/>
      <c r="H60" s="81"/>
      <c r="I60" s="81"/>
      <c r="J60" s="81"/>
      <c r="K60" s="81"/>
      <c r="L60" s="81"/>
      <c r="M60" s="81"/>
    </row>
    <row r="61" spans="1:15" ht="15.75" x14ac:dyDescent="0.25">
      <c r="A61" s="5"/>
      <c r="B61" s="2" t="s">
        <v>19</v>
      </c>
      <c r="C61" s="67"/>
      <c r="D61" s="14"/>
      <c r="E61" s="15"/>
      <c r="F61" s="14"/>
      <c r="G61" s="14"/>
      <c r="H61" s="14"/>
      <c r="I61" s="14"/>
      <c r="J61" s="14"/>
      <c r="K61" s="37"/>
      <c r="L61" s="37"/>
      <c r="M61" s="37"/>
    </row>
    <row r="62" spans="1:15" ht="47.25" x14ac:dyDescent="0.25">
      <c r="A62" s="5">
        <v>44</v>
      </c>
      <c r="B62" s="43" t="s">
        <v>65</v>
      </c>
      <c r="C62" s="60">
        <v>67620.673999999999</v>
      </c>
      <c r="D62" s="10">
        <f t="shared" ref="D62:D66" si="4">SUM(E62:H62)</f>
        <v>9870.4189999999999</v>
      </c>
      <c r="E62" s="11"/>
      <c r="F62" s="10"/>
      <c r="G62" s="10">
        <v>4961.4319999999998</v>
      </c>
      <c r="H62" s="10">
        <v>4908.9870000000001</v>
      </c>
      <c r="I62" s="32"/>
      <c r="J62" s="32"/>
      <c r="K62" s="32">
        <v>67620.673999999999</v>
      </c>
      <c r="L62" s="32">
        <v>4041.1190000000001</v>
      </c>
      <c r="M62" s="37"/>
      <c r="O62" s="59"/>
    </row>
    <row r="63" spans="1:15" ht="63" x14ac:dyDescent="0.25">
      <c r="A63" s="5">
        <v>45</v>
      </c>
      <c r="B63" s="43" t="s">
        <v>84</v>
      </c>
      <c r="C63" s="60">
        <v>803450.88399999996</v>
      </c>
      <c r="D63" s="10">
        <f t="shared" si="4"/>
        <v>803450.88399999996</v>
      </c>
      <c r="E63" s="11"/>
      <c r="F63" s="10"/>
      <c r="G63" s="10"/>
      <c r="H63" s="10">
        <v>803450.88399999996</v>
      </c>
      <c r="I63" s="32"/>
      <c r="J63" s="32"/>
      <c r="K63" s="32">
        <v>803450.88399999996</v>
      </c>
      <c r="L63" s="32">
        <f>K63*0.05</f>
        <v>40172.544200000004</v>
      </c>
      <c r="M63" s="37" t="s">
        <v>91</v>
      </c>
      <c r="O63" s="59"/>
    </row>
    <row r="64" spans="1:15" ht="63" x14ac:dyDescent="0.25">
      <c r="A64" s="5">
        <v>46</v>
      </c>
      <c r="B64" s="43" t="s">
        <v>35</v>
      </c>
      <c r="C64" s="60">
        <v>102072.859</v>
      </c>
      <c r="D64" s="10">
        <f t="shared" si="4"/>
        <v>85612.99</v>
      </c>
      <c r="E64" s="11"/>
      <c r="F64" s="10"/>
      <c r="G64" s="10"/>
      <c r="H64" s="10">
        <v>85612.99</v>
      </c>
      <c r="I64" s="32"/>
      <c r="J64" s="32"/>
      <c r="K64" s="34"/>
      <c r="L64" s="34"/>
      <c r="M64" s="37"/>
    </row>
    <row r="65" spans="1:13" ht="94.5" x14ac:dyDescent="0.25">
      <c r="A65" s="5">
        <v>47</v>
      </c>
      <c r="B65" s="43" t="s">
        <v>113</v>
      </c>
      <c r="C65" s="60">
        <v>35931.065000000002</v>
      </c>
      <c r="D65" s="10">
        <f t="shared" si="4"/>
        <v>25299.045999999998</v>
      </c>
      <c r="E65" s="11"/>
      <c r="F65" s="10"/>
      <c r="G65" s="10"/>
      <c r="H65" s="10">
        <v>25299.045999999998</v>
      </c>
      <c r="I65" s="10"/>
      <c r="J65" s="10" t="s">
        <v>77</v>
      </c>
      <c r="K65" s="37"/>
      <c r="L65" s="37"/>
      <c r="M65" s="37"/>
    </row>
    <row r="66" spans="1:13" ht="141.75" x14ac:dyDescent="0.25">
      <c r="A66" s="5">
        <v>48</v>
      </c>
      <c r="B66" s="43" t="s">
        <v>114</v>
      </c>
      <c r="C66" s="60">
        <v>2831.636</v>
      </c>
      <c r="D66" s="10">
        <f t="shared" si="4"/>
        <v>2831.636</v>
      </c>
      <c r="E66" s="11"/>
      <c r="F66" s="10"/>
      <c r="G66" s="10">
        <v>2831.636</v>
      </c>
      <c r="H66" s="10"/>
      <c r="I66" s="10"/>
      <c r="J66" s="10"/>
      <c r="K66" s="37"/>
      <c r="L66" s="37"/>
      <c r="M66" s="37"/>
    </row>
    <row r="67" spans="1:13" ht="94.5" x14ac:dyDescent="0.25">
      <c r="A67" s="5">
        <v>49</v>
      </c>
      <c r="B67" s="43" t="s">
        <v>30</v>
      </c>
      <c r="C67" s="60">
        <v>413354.26400000002</v>
      </c>
      <c r="D67" s="52">
        <f t="shared" ref="D67" si="5">SUM(E67:H67)</f>
        <v>413354.26400000002</v>
      </c>
      <c r="E67" s="11"/>
      <c r="F67" s="10"/>
      <c r="G67" s="10"/>
      <c r="H67" s="10">
        <v>413354.26400000002</v>
      </c>
      <c r="I67" s="32"/>
      <c r="J67" s="32"/>
      <c r="K67" s="32">
        <v>413354.26400000002</v>
      </c>
      <c r="L67" s="34"/>
      <c r="M67" s="37"/>
    </row>
    <row r="68" spans="1:13" ht="78.75" x14ac:dyDescent="0.25">
      <c r="A68" s="5">
        <v>50</v>
      </c>
      <c r="B68" s="46" t="s">
        <v>103</v>
      </c>
      <c r="C68" s="60">
        <v>34660</v>
      </c>
      <c r="D68" s="10">
        <f>SUM(E68:H68)</f>
        <v>34660</v>
      </c>
      <c r="E68" s="48"/>
      <c r="F68" s="14"/>
      <c r="G68" s="14"/>
      <c r="H68" s="10">
        <v>34660</v>
      </c>
      <c r="I68" s="32"/>
      <c r="J68" s="32"/>
      <c r="K68" s="32"/>
      <c r="L68" s="34"/>
      <c r="M68" s="37"/>
    </row>
    <row r="69" spans="1:13" ht="47.25" x14ac:dyDescent="0.25">
      <c r="A69" s="5">
        <v>51</v>
      </c>
      <c r="B69" s="46" t="s">
        <v>101</v>
      </c>
      <c r="C69" s="60">
        <v>97667.7</v>
      </c>
      <c r="D69" s="10">
        <f t="shared" ref="D69:D73" si="6">SUM(E69:H69)</f>
        <v>97667.7</v>
      </c>
      <c r="E69" s="48"/>
      <c r="F69" s="14"/>
      <c r="G69" s="14"/>
      <c r="H69" s="10">
        <v>97667.7</v>
      </c>
      <c r="I69" s="32"/>
      <c r="J69" s="32"/>
      <c r="K69" s="32"/>
      <c r="L69" s="34"/>
      <c r="M69" s="37"/>
    </row>
    <row r="70" spans="1:13" ht="63" x14ac:dyDescent="0.25">
      <c r="A70" s="5">
        <v>52</v>
      </c>
      <c r="B70" s="46" t="s">
        <v>102</v>
      </c>
      <c r="C70" s="60">
        <v>53773</v>
      </c>
      <c r="D70" s="10">
        <f t="shared" si="6"/>
        <v>53773</v>
      </c>
      <c r="E70" s="48"/>
      <c r="F70" s="14"/>
      <c r="G70" s="14"/>
      <c r="H70" s="10">
        <v>53773</v>
      </c>
      <c r="I70" s="32"/>
      <c r="J70" s="32"/>
      <c r="K70" s="32"/>
      <c r="L70" s="34"/>
      <c r="M70" s="37"/>
    </row>
    <row r="71" spans="1:13" ht="63" x14ac:dyDescent="0.25">
      <c r="A71" s="5">
        <v>53</v>
      </c>
      <c r="B71" s="46" t="s">
        <v>104</v>
      </c>
      <c r="C71" s="60">
        <v>31161.955999999998</v>
      </c>
      <c r="D71" s="10">
        <f t="shared" si="6"/>
        <v>31161.955999999998</v>
      </c>
      <c r="E71" s="48"/>
      <c r="F71" s="14"/>
      <c r="G71" s="14"/>
      <c r="H71" s="10">
        <v>31161.955999999998</v>
      </c>
      <c r="I71" s="32"/>
      <c r="J71" s="32"/>
      <c r="K71" s="32"/>
      <c r="L71" s="34"/>
      <c r="M71" s="37"/>
    </row>
    <row r="72" spans="1:13" ht="63" x14ac:dyDescent="0.25">
      <c r="A72" s="5">
        <v>54</v>
      </c>
      <c r="B72" s="46" t="s">
        <v>107</v>
      </c>
      <c r="C72" s="60">
        <v>9416.6119999999992</v>
      </c>
      <c r="D72" s="10">
        <f t="shared" si="6"/>
        <v>8416.6119999999992</v>
      </c>
      <c r="E72" s="48"/>
      <c r="F72" s="14"/>
      <c r="G72" s="10"/>
      <c r="H72" s="10">
        <v>8416.6119999999992</v>
      </c>
      <c r="I72" s="32"/>
      <c r="J72" s="32"/>
      <c r="K72" s="32"/>
      <c r="L72" s="34"/>
      <c r="M72" s="37"/>
    </row>
    <row r="73" spans="1:13" ht="78.75" x14ac:dyDescent="0.25">
      <c r="A73" s="5">
        <v>55</v>
      </c>
      <c r="B73" s="46" t="s">
        <v>108</v>
      </c>
      <c r="C73" s="60">
        <v>11103.718999999999</v>
      </c>
      <c r="D73" s="10">
        <f t="shared" si="6"/>
        <v>10103.718999999999</v>
      </c>
      <c r="E73" s="48"/>
      <c r="F73" s="14"/>
      <c r="G73" s="10"/>
      <c r="H73" s="10">
        <v>10103.718999999999</v>
      </c>
      <c r="I73" s="32"/>
      <c r="J73" s="32"/>
      <c r="K73" s="32"/>
      <c r="L73" s="34"/>
      <c r="M73" s="37"/>
    </row>
    <row r="74" spans="1:13" ht="15.75" x14ac:dyDescent="0.25">
      <c r="A74" s="5"/>
      <c r="B74" s="2" t="s">
        <v>62</v>
      </c>
      <c r="C74" s="60"/>
      <c r="D74" s="10"/>
      <c r="E74" s="11"/>
      <c r="F74" s="10"/>
      <c r="G74" s="10"/>
      <c r="H74" s="11"/>
      <c r="I74" s="11"/>
      <c r="J74" s="11"/>
      <c r="K74" s="37"/>
      <c r="L74" s="37"/>
      <c r="M74" s="37"/>
    </row>
    <row r="75" spans="1:13" ht="63" x14ac:dyDescent="0.25">
      <c r="A75" s="5">
        <v>56</v>
      </c>
      <c r="B75" s="53" t="s">
        <v>63</v>
      </c>
      <c r="C75" s="68">
        <v>4500</v>
      </c>
      <c r="D75" s="10">
        <f t="shared" ref="D75:D76" si="7">SUM(E75:H75)</f>
        <v>4500</v>
      </c>
      <c r="E75" s="11"/>
      <c r="F75" s="10"/>
      <c r="G75" s="10"/>
      <c r="H75" s="10">
        <v>4500</v>
      </c>
      <c r="I75" s="32"/>
      <c r="J75" s="32">
        <v>734.00300000000004</v>
      </c>
      <c r="K75" s="32">
        <v>4500</v>
      </c>
      <c r="L75" s="34"/>
      <c r="M75" s="37"/>
    </row>
    <row r="76" spans="1:13" ht="63" x14ac:dyDescent="0.25">
      <c r="A76" s="5">
        <v>57</v>
      </c>
      <c r="B76" s="53" t="s">
        <v>64</v>
      </c>
      <c r="C76" s="68">
        <v>2906</v>
      </c>
      <c r="D76" s="10">
        <f t="shared" si="7"/>
        <v>2906</v>
      </c>
      <c r="E76" s="11"/>
      <c r="F76" s="10"/>
      <c r="G76" s="10"/>
      <c r="H76" s="10">
        <v>2906</v>
      </c>
      <c r="I76" s="32"/>
      <c r="J76" s="32"/>
      <c r="K76" s="32">
        <v>2906</v>
      </c>
      <c r="L76" s="34"/>
      <c r="M76" s="37"/>
    </row>
    <row r="77" spans="1:13" ht="15.75" x14ac:dyDescent="0.25">
      <c r="A77" s="7"/>
      <c r="B77" s="2" t="s">
        <v>20</v>
      </c>
      <c r="C77" s="69"/>
      <c r="D77" s="17"/>
      <c r="E77" s="18"/>
      <c r="F77" s="17"/>
      <c r="G77" s="17"/>
      <c r="H77" s="17"/>
      <c r="I77" s="17"/>
      <c r="J77" s="17"/>
      <c r="K77" s="37"/>
      <c r="L77" s="37"/>
      <c r="M77" s="37"/>
    </row>
    <row r="78" spans="1:13" ht="63" x14ac:dyDescent="0.25">
      <c r="A78" s="5">
        <v>58</v>
      </c>
      <c r="B78" s="43" t="s">
        <v>109</v>
      </c>
      <c r="C78" s="60">
        <v>12753.009</v>
      </c>
      <c r="D78" s="10">
        <f>SUM(E78:H78)</f>
        <v>12753.009</v>
      </c>
      <c r="E78" s="11"/>
      <c r="F78" s="10"/>
      <c r="G78" s="11"/>
      <c r="H78" s="11">
        <v>12753.009</v>
      </c>
      <c r="I78" s="33">
        <v>2000</v>
      </c>
      <c r="J78" s="33">
        <f>2000+10</f>
        <v>2010</v>
      </c>
      <c r="K78" s="33">
        <v>9884.107</v>
      </c>
      <c r="L78" s="33">
        <v>3036.7839800000002</v>
      </c>
      <c r="M78" s="41">
        <v>3036.7839800000002</v>
      </c>
    </row>
    <row r="79" spans="1:13" ht="15.75" x14ac:dyDescent="0.25">
      <c r="A79" s="8"/>
      <c r="B79" s="3" t="s">
        <v>61</v>
      </c>
      <c r="C79" s="70"/>
      <c r="D79" s="19"/>
      <c r="E79" s="20"/>
      <c r="F79" s="19"/>
      <c r="G79" s="19"/>
      <c r="H79" s="19"/>
      <c r="I79" s="19"/>
      <c r="J79" s="19"/>
      <c r="K79" s="37"/>
      <c r="L79" s="37"/>
      <c r="M79" s="37"/>
    </row>
    <row r="80" spans="1:13" ht="94.5" x14ac:dyDescent="0.25">
      <c r="A80" s="5">
        <v>59</v>
      </c>
      <c r="B80" s="46" t="s">
        <v>22</v>
      </c>
      <c r="C80" s="60">
        <v>17554.093000000001</v>
      </c>
      <c r="D80" s="10">
        <f t="shared" ref="D80:D93" si="8">SUM(E80:H80)</f>
        <v>17265.564999999999</v>
      </c>
      <c r="E80" s="11"/>
      <c r="F80" s="10"/>
      <c r="G80" s="10"/>
      <c r="H80" s="11">
        <v>17265.564999999999</v>
      </c>
      <c r="I80" s="33"/>
      <c r="J80" s="33"/>
      <c r="K80" s="32">
        <v>17554.093000000001</v>
      </c>
      <c r="L80" s="33"/>
      <c r="M80" s="40" t="s">
        <v>6</v>
      </c>
    </row>
    <row r="81" spans="1:13" ht="94.5" x14ac:dyDescent="0.25">
      <c r="A81" s="5">
        <v>60</v>
      </c>
      <c r="B81" s="46" t="s">
        <v>23</v>
      </c>
      <c r="C81" s="60">
        <v>17252.347000000002</v>
      </c>
      <c r="D81" s="10">
        <f t="shared" si="8"/>
        <v>10083.049999999999</v>
      </c>
      <c r="E81" s="11"/>
      <c r="F81" s="10"/>
      <c r="G81" s="10"/>
      <c r="H81" s="11">
        <v>10083.049999999999</v>
      </c>
      <c r="I81" s="33"/>
      <c r="J81" s="33"/>
      <c r="K81" s="32">
        <v>17252.347000000002</v>
      </c>
      <c r="L81" s="33"/>
      <c r="M81" s="40" t="s">
        <v>6</v>
      </c>
    </row>
    <row r="82" spans="1:13" ht="110.25" x14ac:dyDescent="0.25">
      <c r="A82" s="5">
        <v>61</v>
      </c>
      <c r="B82" s="46" t="s">
        <v>24</v>
      </c>
      <c r="C82" s="60">
        <v>16646.803</v>
      </c>
      <c r="D82" s="10">
        <f t="shared" si="8"/>
        <v>11629.599</v>
      </c>
      <c r="E82" s="11"/>
      <c r="F82" s="10"/>
      <c r="G82" s="10"/>
      <c r="H82" s="11">
        <v>11629.599</v>
      </c>
      <c r="I82" s="33"/>
      <c r="J82" s="33"/>
      <c r="K82" s="32">
        <v>16646.803</v>
      </c>
      <c r="L82" s="33"/>
      <c r="M82" s="40" t="s">
        <v>6</v>
      </c>
    </row>
    <row r="83" spans="1:13" ht="110.25" x14ac:dyDescent="0.25">
      <c r="A83" s="5">
        <v>62</v>
      </c>
      <c r="B83" s="46" t="s">
        <v>25</v>
      </c>
      <c r="C83" s="60">
        <v>8904.7109999999993</v>
      </c>
      <c r="D83" s="10">
        <f t="shared" si="8"/>
        <v>8715.5759999999991</v>
      </c>
      <c r="E83" s="11"/>
      <c r="F83" s="10"/>
      <c r="G83" s="10"/>
      <c r="H83" s="11">
        <v>8715.5759999999991</v>
      </c>
      <c r="I83" s="33"/>
      <c r="J83" s="33"/>
      <c r="K83" s="32">
        <v>8904.7109999999993</v>
      </c>
      <c r="L83" s="33"/>
      <c r="M83" s="40" t="s">
        <v>6</v>
      </c>
    </row>
    <row r="84" spans="1:13" ht="94.5" x14ac:dyDescent="0.25">
      <c r="A84" s="5">
        <v>63</v>
      </c>
      <c r="B84" s="46" t="s">
        <v>26</v>
      </c>
      <c r="C84" s="60">
        <v>14054.173000000001</v>
      </c>
      <c r="D84" s="10">
        <f t="shared" si="8"/>
        <v>13880.855</v>
      </c>
      <c r="E84" s="11"/>
      <c r="F84" s="10"/>
      <c r="G84" s="10"/>
      <c r="H84" s="11">
        <v>13880.855</v>
      </c>
      <c r="I84" s="33"/>
      <c r="J84" s="33"/>
      <c r="K84" s="32">
        <v>14054.173000000001</v>
      </c>
      <c r="L84" s="33"/>
      <c r="M84" s="40" t="s">
        <v>6</v>
      </c>
    </row>
    <row r="85" spans="1:13" ht="94.5" x14ac:dyDescent="0.25">
      <c r="A85" s="5">
        <v>64</v>
      </c>
      <c r="B85" s="46" t="s">
        <v>27</v>
      </c>
      <c r="C85" s="60">
        <v>8565.27</v>
      </c>
      <c r="D85" s="10">
        <f t="shared" si="8"/>
        <v>8392.44</v>
      </c>
      <c r="E85" s="11"/>
      <c r="F85" s="10"/>
      <c r="G85" s="10"/>
      <c r="H85" s="11">
        <v>8392.44</v>
      </c>
      <c r="I85" s="33"/>
      <c r="J85" s="33"/>
      <c r="K85" s="32">
        <v>8565.27</v>
      </c>
      <c r="L85" s="33"/>
      <c r="M85" s="40" t="s">
        <v>6</v>
      </c>
    </row>
    <row r="86" spans="1:13" ht="94.5" x14ac:dyDescent="0.25">
      <c r="A86" s="5">
        <v>65</v>
      </c>
      <c r="B86" s="46" t="s">
        <v>59</v>
      </c>
      <c r="C86" s="60">
        <v>24114.545999999998</v>
      </c>
      <c r="D86" s="10">
        <f t="shared" si="8"/>
        <v>9187.3130000000001</v>
      </c>
      <c r="E86" s="11"/>
      <c r="F86" s="10"/>
      <c r="G86" s="10"/>
      <c r="H86" s="11">
        <v>9187.3130000000001</v>
      </c>
      <c r="I86" s="33"/>
      <c r="J86" s="33"/>
      <c r="K86" s="32">
        <v>24114.545999999998</v>
      </c>
      <c r="L86" s="33"/>
      <c r="M86" s="40" t="s">
        <v>6</v>
      </c>
    </row>
    <row r="87" spans="1:13" ht="47.25" x14ac:dyDescent="0.25">
      <c r="A87" s="5">
        <v>66</v>
      </c>
      <c r="B87" s="46" t="s">
        <v>28</v>
      </c>
      <c r="C87" s="60">
        <v>10628.832</v>
      </c>
      <c r="D87" s="10">
        <f t="shared" si="8"/>
        <v>10628.832</v>
      </c>
      <c r="E87" s="11"/>
      <c r="F87" s="10"/>
      <c r="G87" s="10"/>
      <c r="H87" s="11">
        <v>10628.832</v>
      </c>
      <c r="I87" s="33"/>
      <c r="J87" s="33"/>
      <c r="K87" s="32">
        <v>10628.832</v>
      </c>
      <c r="L87" s="33"/>
      <c r="M87" s="40" t="s">
        <v>6</v>
      </c>
    </row>
    <row r="88" spans="1:13" ht="15.75" x14ac:dyDescent="0.25">
      <c r="A88" s="5"/>
      <c r="B88" s="3" t="s">
        <v>105</v>
      </c>
      <c r="C88" s="60"/>
      <c r="D88" s="10"/>
      <c r="E88" s="11"/>
      <c r="F88" s="10"/>
      <c r="G88" s="10"/>
      <c r="H88" s="11"/>
      <c r="I88" s="11"/>
      <c r="J88" s="11"/>
      <c r="K88" s="37"/>
      <c r="L88" s="37"/>
      <c r="M88" s="37"/>
    </row>
    <row r="89" spans="1:13" ht="78.75" x14ac:dyDescent="0.25">
      <c r="A89" s="5">
        <v>67</v>
      </c>
      <c r="B89" s="46" t="s">
        <v>21</v>
      </c>
      <c r="C89" s="60">
        <v>194000</v>
      </c>
      <c r="D89" s="10">
        <f t="shared" si="8"/>
        <v>194000</v>
      </c>
      <c r="E89" s="11"/>
      <c r="F89" s="10"/>
      <c r="G89" s="10"/>
      <c r="H89" s="11">
        <v>194000</v>
      </c>
      <c r="I89" s="33"/>
      <c r="J89" s="33"/>
      <c r="K89" s="33">
        <v>194000</v>
      </c>
      <c r="L89" s="34"/>
      <c r="M89" s="40" t="s">
        <v>6</v>
      </c>
    </row>
    <row r="90" spans="1:13" ht="15.75" x14ac:dyDescent="0.25">
      <c r="A90" s="5"/>
      <c r="B90" s="3" t="s">
        <v>60</v>
      </c>
      <c r="C90" s="60"/>
      <c r="D90" s="10"/>
      <c r="E90" s="11"/>
      <c r="F90" s="10"/>
      <c r="G90" s="10"/>
      <c r="H90" s="11"/>
      <c r="I90" s="11"/>
      <c r="J90" s="11"/>
      <c r="K90" s="37"/>
      <c r="L90" s="37"/>
      <c r="M90" s="37"/>
    </row>
    <row r="91" spans="1:13" ht="110.25" x14ac:dyDescent="0.25">
      <c r="A91" s="5">
        <v>68</v>
      </c>
      <c r="B91" s="54" t="s">
        <v>97</v>
      </c>
      <c r="C91" s="60">
        <v>73538.627999999997</v>
      </c>
      <c r="D91" s="10">
        <f t="shared" si="8"/>
        <v>73538.627999999997</v>
      </c>
      <c r="E91" s="11"/>
      <c r="F91" s="10"/>
      <c r="G91" s="10"/>
      <c r="H91" s="11">
        <v>73538.627999999997</v>
      </c>
      <c r="I91" s="11"/>
      <c r="J91" s="11"/>
      <c r="K91" s="37"/>
      <c r="L91" s="37"/>
      <c r="M91" s="37"/>
    </row>
    <row r="92" spans="1:13" ht="94.5" x14ac:dyDescent="0.25">
      <c r="A92" s="5">
        <v>69</v>
      </c>
      <c r="B92" s="55" t="s">
        <v>98</v>
      </c>
      <c r="C92" s="60">
        <v>31949.201000000001</v>
      </c>
      <c r="D92" s="10">
        <f t="shared" si="8"/>
        <v>31900.201000000001</v>
      </c>
      <c r="E92" s="10"/>
      <c r="F92" s="10"/>
      <c r="G92" s="10"/>
      <c r="H92" s="10">
        <f>31949.201-49</f>
        <v>31900.201000000001</v>
      </c>
      <c r="I92" s="32"/>
      <c r="J92" s="32">
        <v>49</v>
      </c>
      <c r="K92" s="32">
        <v>31949.201000000001</v>
      </c>
      <c r="L92" s="34"/>
      <c r="M92" s="40" t="s">
        <v>6</v>
      </c>
    </row>
    <row r="93" spans="1:13" ht="63" x14ac:dyDescent="0.25">
      <c r="A93" s="5">
        <v>70</v>
      </c>
      <c r="B93" s="56" t="s">
        <v>53</v>
      </c>
      <c r="C93" s="60">
        <v>7026.424</v>
      </c>
      <c r="D93" s="10">
        <f t="shared" si="8"/>
        <v>6260.6239999999998</v>
      </c>
      <c r="E93" s="10"/>
      <c r="F93" s="10"/>
      <c r="G93" s="10"/>
      <c r="H93" s="10">
        <f>7026.424-765.8</f>
        <v>6260.6239999999998</v>
      </c>
      <c r="I93" s="32"/>
      <c r="J93" s="32">
        <v>765.8</v>
      </c>
      <c r="K93" s="32">
        <v>7026.424</v>
      </c>
      <c r="L93" s="34"/>
      <c r="M93" s="40" t="s">
        <v>6</v>
      </c>
    </row>
    <row r="94" spans="1:13" ht="63" x14ac:dyDescent="0.25">
      <c r="A94" s="5">
        <v>71</v>
      </c>
      <c r="B94" s="57" t="s">
        <v>99</v>
      </c>
      <c r="C94" s="60">
        <v>2700000</v>
      </c>
      <c r="D94" s="10">
        <f t="shared" ref="D94" si="9">SUM(E94:H94)</f>
        <v>2700000</v>
      </c>
      <c r="E94" s="10"/>
      <c r="F94" s="10"/>
      <c r="G94" s="10"/>
      <c r="H94" s="10">
        <v>2700000</v>
      </c>
      <c r="I94" s="32"/>
      <c r="J94" s="32"/>
      <c r="K94" s="32">
        <v>400000</v>
      </c>
      <c r="L94" s="34"/>
      <c r="M94" s="40" t="s">
        <v>6</v>
      </c>
    </row>
    <row r="95" spans="1:13" ht="15.75" x14ac:dyDescent="0.25">
      <c r="A95" s="5"/>
      <c r="B95" s="3" t="s">
        <v>106</v>
      </c>
      <c r="C95" s="60"/>
      <c r="D95" s="10"/>
      <c r="E95" s="11"/>
      <c r="F95" s="10"/>
      <c r="G95" s="10"/>
      <c r="H95" s="11"/>
      <c r="I95" s="11"/>
      <c r="J95" s="11"/>
      <c r="K95" s="37"/>
      <c r="L95" s="37"/>
      <c r="M95" s="37"/>
    </row>
    <row r="96" spans="1:13" ht="63" x14ac:dyDescent="0.25">
      <c r="A96" s="5">
        <v>72</v>
      </c>
      <c r="B96" s="58" t="s">
        <v>54</v>
      </c>
      <c r="C96" s="60">
        <v>176515.443</v>
      </c>
      <c r="D96" s="10">
        <f>E96+F96+G96+H96</f>
        <v>176515.443</v>
      </c>
      <c r="E96" s="10"/>
      <c r="F96" s="10"/>
      <c r="G96" s="10"/>
      <c r="H96" s="10">
        <v>176515.443</v>
      </c>
      <c r="I96" s="10"/>
      <c r="J96" s="10"/>
      <c r="K96" s="37"/>
      <c r="L96" s="37"/>
      <c r="M96" s="37" t="s">
        <v>86</v>
      </c>
    </row>
    <row r="97" spans="1:13" ht="47.25" x14ac:dyDescent="0.25">
      <c r="A97" s="5">
        <v>73</v>
      </c>
      <c r="B97" s="58" t="s">
        <v>55</v>
      </c>
      <c r="C97" s="60">
        <v>184297.47</v>
      </c>
      <c r="D97" s="10">
        <f t="shared" ref="D97:D102" si="10">E97+F97+G97+H97</f>
        <v>184297.47</v>
      </c>
      <c r="E97" s="10"/>
      <c r="F97" s="10"/>
      <c r="G97" s="10"/>
      <c r="H97" s="10">
        <v>184297.47</v>
      </c>
      <c r="I97" s="10"/>
      <c r="J97" s="10"/>
      <c r="K97" s="37"/>
      <c r="L97" s="37"/>
      <c r="M97" s="37"/>
    </row>
    <row r="98" spans="1:13" ht="78.75" x14ac:dyDescent="0.25">
      <c r="A98" s="5">
        <v>74</v>
      </c>
      <c r="B98" s="58" t="s">
        <v>56</v>
      </c>
      <c r="C98" s="60">
        <v>195770.70199999999</v>
      </c>
      <c r="D98" s="10">
        <f t="shared" si="10"/>
        <v>195770.70199999999</v>
      </c>
      <c r="E98" s="10"/>
      <c r="F98" s="10"/>
      <c r="G98" s="10"/>
      <c r="H98" s="10">
        <v>195770.70199999999</v>
      </c>
      <c r="I98" s="10"/>
      <c r="J98" s="10"/>
      <c r="K98" s="37"/>
      <c r="L98" s="37"/>
      <c r="M98" s="37"/>
    </row>
    <row r="99" spans="1:13" ht="110.25" x14ac:dyDescent="0.25">
      <c r="A99" s="5">
        <v>75</v>
      </c>
      <c r="B99" s="58" t="s">
        <v>57</v>
      </c>
      <c r="C99" s="60">
        <v>176515.443</v>
      </c>
      <c r="D99" s="10">
        <f t="shared" si="10"/>
        <v>175511.18299999999</v>
      </c>
      <c r="E99" s="10"/>
      <c r="F99" s="10"/>
      <c r="G99" s="10"/>
      <c r="H99" s="10">
        <f>176515.443-1004.26</f>
        <v>175511.18299999999</v>
      </c>
      <c r="I99" s="10"/>
      <c r="J99" s="10">
        <v>1004.26</v>
      </c>
      <c r="K99" s="37"/>
      <c r="L99" s="37"/>
      <c r="M99" s="37" t="s">
        <v>86</v>
      </c>
    </row>
    <row r="100" spans="1:13" ht="15.75" x14ac:dyDescent="0.25">
      <c r="A100" s="5"/>
      <c r="B100" s="74" t="s">
        <v>96</v>
      </c>
      <c r="C100" s="75"/>
      <c r="D100" s="10"/>
      <c r="E100" s="11"/>
      <c r="F100" s="10"/>
      <c r="G100" s="10"/>
      <c r="H100" s="11"/>
      <c r="I100" s="11"/>
      <c r="J100" s="11"/>
      <c r="K100" s="37"/>
      <c r="L100" s="37"/>
      <c r="M100" s="37"/>
    </row>
    <row r="101" spans="1:13" ht="110.25" x14ac:dyDescent="0.25">
      <c r="A101" s="5">
        <v>76</v>
      </c>
      <c r="B101" s="58" t="s">
        <v>120</v>
      </c>
      <c r="C101" s="71">
        <v>21453.094000000001</v>
      </c>
      <c r="D101" s="10">
        <f t="shared" si="10"/>
        <v>10302.967000000001</v>
      </c>
      <c r="E101" s="11"/>
      <c r="F101" s="10"/>
      <c r="G101" s="10">
        <v>10302.967000000001</v>
      </c>
      <c r="H101" s="11"/>
      <c r="I101" s="11"/>
      <c r="J101" s="11"/>
      <c r="K101" s="37"/>
      <c r="L101" s="37"/>
      <c r="M101" s="37"/>
    </row>
    <row r="102" spans="1:13" ht="60" x14ac:dyDescent="0.25">
      <c r="A102" s="5">
        <v>77</v>
      </c>
      <c r="B102" s="58" t="s">
        <v>83</v>
      </c>
      <c r="C102" s="71">
        <v>720000</v>
      </c>
      <c r="D102" s="10">
        <f t="shared" si="10"/>
        <v>720000</v>
      </c>
      <c r="E102" s="11"/>
      <c r="F102" s="10"/>
      <c r="G102" s="10"/>
      <c r="H102" s="11">
        <v>720000</v>
      </c>
      <c r="I102" s="33"/>
      <c r="J102" s="33"/>
      <c r="K102" s="34"/>
      <c r="L102" s="34"/>
      <c r="M102" s="40" t="s">
        <v>93</v>
      </c>
    </row>
    <row r="103" spans="1:13" ht="15.75" x14ac:dyDescent="0.25">
      <c r="A103" s="1"/>
      <c r="B103" s="1" t="s">
        <v>29</v>
      </c>
      <c r="C103" s="72">
        <f>SUM(C11:C102)</f>
        <v>8806264.1279999986</v>
      </c>
      <c r="D103" s="16">
        <f>SUM(D11:D102)</f>
        <v>7309446.5079999994</v>
      </c>
      <c r="E103" s="16">
        <f>SUM(E11:E102)</f>
        <v>1076572.7390000001</v>
      </c>
      <c r="F103" s="16">
        <f>SUM(F11:F102)</f>
        <v>0</v>
      </c>
      <c r="G103" s="16">
        <f>SUM(G9:G102)</f>
        <v>96728.120999999999</v>
      </c>
      <c r="H103" s="16">
        <f>SUM(H11:H102)</f>
        <v>6136145.6479999991</v>
      </c>
      <c r="I103" s="16"/>
      <c r="J103" s="16"/>
      <c r="K103" s="16">
        <f>SUM(K11:K102)</f>
        <v>3377969.3801799999</v>
      </c>
      <c r="L103" s="16">
        <f>SUM(L11:L102)</f>
        <v>197685.08318000002</v>
      </c>
      <c r="M103" s="37"/>
    </row>
    <row r="105" spans="1:13" ht="15.75" x14ac:dyDescent="0.25">
      <c r="B105" s="9" t="s">
        <v>124</v>
      </c>
      <c r="C105" s="23"/>
      <c r="D105" s="23"/>
      <c r="E105" s="78" t="s">
        <v>125</v>
      </c>
    </row>
    <row r="107" spans="1:13" ht="15.75" x14ac:dyDescent="0.25">
      <c r="B107" s="21" t="s">
        <v>72</v>
      </c>
      <c r="C107" s="22"/>
    </row>
    <row r="108" spans="1:13" ht="15.75" x14ac:dyDescent="0.25">
      <c r="B108" s="21" t="s">
        <v>73</v>
      </c>
      <c r="C108" s="23"/>
      <c r="D108" s="23"/>
      <c r="E108" s="21" t="s">
        <v>75</v>
      </c>
    </row>
    <row r="111" spans="1:13" x14ac:dyDescent="0.25">
      <c r="B111" t="s">
        <v>74</v>
      </c>
    </row>
  </sheetData>
  <mergeCells count="46">
    <mergeCell ref="E1:H1"/>
    <mergeCell ref="A5:H5"/>
    <mergeCell ref="A7:A8"/>
    <mergeCell ref="B7:B8"/>
    <mergeCell ref="C7:C8"/>
    <mergeCell ref="D7:H7"/>
    <mergeCell ref="F9:F10"/>
    <mergeCell ref="G9:G10"/>
    <mergeCell ref="H9:H10"/>
    <mergeCell ref="A9:A10"/>
    <mergeCell ref="B9:B10"/>
    <mergeCell ref="C9:C10"/>
    <mergeCell ref="D9:D10"/>
    <mergeCell ref="E9:E10"/>
    <mergeCell ref="G12:G13"/>
    <mergeCell ref="H12:H13"/>
    <mergeCell ref="A12:A13"/>
    <mergeCell ref="B12:B13"/>
    <mergeCell ref="C12:C13"/>
    <mergeCell ref="D12:D13"/>
    <mergeCell ref="E12:E13"/>
    <mergeCell ref="F12:F13"/>
    <mergeCell ref="G59:G60"/>
    <mergeCell ref="H59:H60"/>
    <mergeCell ref="A59:A60"/>
    <mergeCell ref="B59:B60"/>
    <mergeCell ref="C59:C60"/>
    <mergeCell ref="D59:D60"/>
    <mergeCell ref="E59:E60"/>
    <mergeCell ref="F59:F60"/>
    <mergeCell ref="I12:I13"/>
    <mergeCell ref="J12:J13"/>
    <mergeCell ref="K12:K13"/>
    <mergeCell ref="K7:L8"/>
    <mergeCell ref="L9:L10"/>
    <mergeCell ref="I9:I10"/>
    <mergeCell ref="J9:J10"/>
    <mergeCell ref="K9:K10"/>
    <mergeCell ref="I7:I8"/>
    <mergeCell ref="J7:J8"/>
    <mergeCell ref="L12:L13"/>
    <mergeCell ref="I59:I60"/>
    <mergeCell ref="J59:J60"/>
    <mergeCell ref="K59:K60"/>
    <mergeCell ref="L59:L60"/>
    <mergeCell ref="M59:M60"/>
  </mergeCells>
  <dataValidations count="1">
    <dataValidation type="whole" errorStyle="warning" operator="greaterThanOrEqual" allowBlank="1" showInputMessage="1" showErrorMessage="1" errorTitle="Невірний формат" error="Невірний формат! Введіть тільке числове значення &gt;=0 у тис грн" promptTitle="Тільки числові значення" prompt="Введіть числове значення&gt;=0 у тис грн" sqref="E51 C51:C55 H52:I55">
      <formula1>0</formula1>
    </dataValidation>
  </dataValidations>
  <printOptions horizontalCentered="1"/>
  <pageMargins left="0.39370078740157483" right="0.39370078740157483" top="0.98425196850393704" bottom="0.39370078740157483" header="0.31496062992125984" footer="0.31496062992125984"/>
  <pageSetup paperSize="9" scale="96" fitToHeight="17" orientation="landscape" r:id="rId1"/>
  <rowBreaks count="12" manualBreakCount="12">
    <brk id="14" max="7" man="1"/>
    <brk id="22" max="7" man="1"/>
    <brk id="34" max="7" man="1"/>
    <brk id="44" max="7" man="1"/>
    <brk id="48" max="7" man="1"/>
    <brk id="52" max="7" man="1"/>
    <brk id="55" max="7" man="1"/>
    <brk id="69" max="7" man="1"/>
    <brk id="82" max="7" man="1"/>
    <brk id="86" max="7" man="1"/>
    <brk id="93" max="7" man="1"/>
    <brk id="99" max="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Аркуш1</vt:lpstr>
      <vt:lpstr>Аркуш1!_Hlk136448698</vt:lpstr>
      <vt:lpstr>Аркуш1!_Hlk139901673</vt:lpstr>
      <vt:lpstr>Аркуш1!_Toc123252389</vt:lpstr>
      <vt:lpstr>Аркуш1!Заголовки_для_печати</vt:lpstr>
      <vt:lpstr>Аркуш1!Область_печати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Бучанська громада Тетяна Ліпінська</dc:creator>
  <cp:lastModifiedBy>User</cp:lastModifiedBy>
  <cp:lastPrinted>2025-01-10T08:53:28Z</cp:lastPrinted>
  <dcterms:created xsi:type="dcterms:W3CDTF">2015-06-05T18:19:34Z</dcterms:created>
  <dcterms:modified xsi:type="dcterms:W3CDTF">2025-01-10T08:56:50Z</dcterms:modified>
</cp:coreProperties>
</file>