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1840" windowHeight="12570"/>
  </bookViews>
  <sheets>
    <sheet name="Лист1 (2)" sheetId="2" r:id="rId1"/>
    <sheet name="Лист1" sheetId="1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" i="1" l="1"/>
  <c r="F19" i="2"/>
  <c r="G7" i="2"/>
  <c r="G8" i="2"/>
  <c r="G9" i="2"/>
  <c r="G10" i="2"/>
  <c r="G11" i="2"/>
  <c r="G12" i="2"/>
  <c r="G13" i="2"/>
  <c r="G14" i="2"/>
  <c r="G15" i="2"/>
  <c r="G16" i="2"/>
  <c r="G17" i="2"/>
  <c r="G18" i="2"/>
  <c r="G6" i="2"/>
  <c r="F6" i="2"/>
  <c r="E7" i="2"/>
  <c r="E8" i="2"/>
  <c r="E9" i="2"/>
  <c r="E10" i="2"/>
  <c r="E11" i="2"/>
  <c r="E12" i="2"/>
  <c r="E13" i="2"/>
  <c r="E14" i="2"/>
  <c r="E15" i="2"/>
  <c r="E16" i="2"/>
  <c r="E17" i="2"/>
  <c r="E18" i="2"/>
  <c r="E6" i="2"/>
  <c r="W6" i="1"/>
  <c r="W7" i="1"/>
  <c r="W8" i="1"/>
  <c r="W9" i="1"/>
  <c r="W10" i="1"/>
  <c r="W11" i="1"/>
  <c r="W12" i="1"/>
  <c r="W13" i="1"/>
  <c r="W14" i="1"/>
  <c r="W15" i="1"/>
  <c r="W16" i="1"/>
  <c r="W17" i="1"/>
  <c r="W5" i="1"/>
  <c r="W18" i="1"/>
  <c r="V18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H5" i="1"/>
  <c r="R6" i="1"/>
  <c r="R7" i="1"/>
  <c r="R8" i="1"/>
  <c r="R9" i="1"/>
  <c r="R10" i="1"/>
  <c r="R11" i="1"/>
  <c r="R12" i="1"/>
  <c r="R13" i="1"/>
  <c r="R14" i="1"/>
  <c r="R15" i="1"/>
  <c r="R16" i="1"/>
  <c r="R17" i="1"/>
  <c r="R5" i="1"/>
  <c r="R18" i="1" s="1"/>
  <c r="P6" i="1"/>
  <c r="P7" i="1"/>
  <c r="P8" i="1"/>
  <c r="P9" i="1"/>
  <c r="P10" i="1"/>
  <c r="P11" i="1"/>
  <c r="P12" i="1"/>
  <c r="P13" i="1"/>
  <c r="P14" i="1"/>
  <c r="P15" i="1"/>
  <c r="P16" i="1"/>
  <c r="P17" i="1"/>
  <c r="P5" i="1"/>
  <c r="P18" i="1" s="1"/>
  <c r="N5" i="1"/>
  <c r="N18" i="1" s="1"/>
  <c r="N6" i="1"/>
  <c r="N7" i="1"/>
  <c r="N8" i="1"/>
  <c r="N9" i="1"/>
  <c r="N10" i="1"/>
  <c r="N11" i="1"/>
  <c r="N12" i="1"/>
  <c r="N13" i="1"/>
  <c r="N14" i="1"/>
  <c r="N15" i="1"/>
  <c r="N16" i="1"/>
  <c r="N17" i="1"/>
  <c r="L6" i="1"/>
  <c r="L7" i="1"/>
  <c r="L8" i="1"/>
  <c r="L9" i="1"/>
  <c r="L10" i="1"/>
  <c r="L11" i="1"/>
  <c r="L12" i="1"/>
  <c r="L13" i="1"/>
  <c r="L14" i="1"/>
  <c r="L15" i="1"/>
  <c r="L16" i="1"/>
  <c r="L17" i="1"/>
  <c r="L5" i="1"/>
  <c r="L18" i="1" s="1"/>
  <c r="J6" i="1"/>
  <c r="J7" i="1"/>
  <c r="J8" i="1"/>
  <c r="J9" i="1"/>
  <c r="J10" i="1"/>
  <c r="J11" i="1"/>
  <c r="J12" i="1"/>
  <c r="J13" i="1"/>
  <c r="J14" i="1"/>
  <c r="J15" i="1"/>
  <c r="J16" i="1"/>
  <c r="J17" i="1"/>
  <c r="J5" i="1"/>
  <c r="J18" i="1" s="1"/>
  <c r="S6" i="1"/>
  <c r="S7" i="1"/>
  <c r="S8" i="1"/>
  <c r="S9" i="1"/>
  <c r="S10" i="1"/>
  <c r="S11" i="1"/>
  <c r="S12" i="1"/>
  <c r="S13" i="1"/>
  <c r="S14" i="1"/>
  <c r="S15" i="1"/>
  <c r="S16" i="1"/>
  <c r="S17" i="1"/>
  <c r="S5" i="1"/>
  <c r="Q18" i="1"/>
  <c r="O18" i="1"/>
  <c r="M18" i="1"/>
  <c r="K18" i="1"/>
  <c r="I18" i="1"/>
  <c r="G18" i="1"/>
  <c r="H6" i="1"/>
  <c r="H7" i="1"/>
  <c r="H8" i="1"/>
  <c r="H9" i="1"/>
  <c r="H10" i="1"/>
  <c r="H11" i="1"/>
  <c r="H12" i="1"/>
  <c r="H13" i="1"/>
  <c r="H14" i="1"/>
  <c r="H15" i="1"/>
  <c r="H16" i="1"/>
  <c r="H17" i="1"/>
  <c r="E18" i="1"/>
  <c r="S18" i="1" s="1"/>
  <c r="F6" i="1"/>
  <c r="T6" i="1" s="1"/>
  <c r="F7" i="1"/>
  <c r="F8" i="1"/>
  <c r="T8" i="1" s="1"/>
  <c r="F9" i="1"/>
  <c r="F10" i="1"/>
  <c r="T10" i="1" s="1"/>
  <c r="F11" i="1"/>
  <c r="F12" i="1"/>
  <c r="T12" i="1" s="1"/>
  <c r="F13" i="1"/>
  <c r="F14" i="1"/>
  <c r="T14" i="1" s="1"/>
  <c r="F15" i="1"/>
  <c r="F16" i="1"/>
  <c r="T16" i="1" s="1"/>
  <c r="F17" i="1"/>
  <c r="F5" i="1"/>
  <c r="G19" i="2"/>
  <c r="T17" i="1" l="1"/>
  <c r="T15" i="1"/>
  <c r="T13" i="1"/>
  <c r="T11" i="1"/>
  <c r="T9" i="1"/>
  <c r="T7" i="1"/>
  <c r="H18" i="1"/>
  <c r="F18" i="1"/>
  <c r="T18" i="1" s="1"/>
  <c r="T5" i="1"/>
</calcChain>
</file>

<file path=xl/sharedStrings.xml><?xml version="1.0" encoding="utf-8"?>
<sst xmlns="http://schemas.openxmlformats.org/spreadsheetml/2006/main" count="73" uniqueCount="41">
  <si>
    <t>Тариф на послугу з постачання теплової енергії (крім САТ)</t>
  </si>
  <si>
    <t>САТ по б. Б. Хмельницького, 2, м. Буча</t>
  </si>
  <si>
    <t>САТ по б. Б. Хмельницького, 4, м. Буча</t>
  </si>
  <si>
    <t>САТ по вул. Нове шосе, 8а, м. Буча</t>
  </si>
  <si>
    <t>САТ по вул. Пушкінська, 59 б, м. Буча</t>
  </si>
  <si>
    <t>САТ по вул. Садова, 7 Б, м. Буча</t>
  </si>
  <si>
    <t>САТ по вул. Центральна, 33В, м. Буча</t>
  </si>
  <si>
    <t>САТ по вул. К. Мироцька, 104В, м. Буча</t>
  </si>
  <si>
    <t>САТ по вул. Островського, 24, м. Буча</t>
  </si>
  <si>
    <t>САТ по вул.Ястремська, 7,м. Буча</t>
  </si>
  <si>
    <t>САТ по вул. Єврропейська, 4Б, с. Ворзель</t>
  </si>
  <si>
    <t>САТ по вул. Курортна, 45, с. Ворзель</t>
  </si>
  <si>
    <t>САТ по вул. Стражеска, 10, с. Ворзель</t>
  </si>
  <si>
    <t>січень</t>
  </si>
  <si>
    <t>лютий</t>
  </si>
  <si>
    <t>березень</t>
  </si>
  <si>
    <t>квітень</t>
  </si>
  <si>
    <t>жовтень</t>
  </si>
  <si>
    <t>листопад</t>
  </si>
  <si>
    <t>грудень</t>
  </si>
  <si>
    <t>Тариф, що діяв в період 2020-2021, грн/Гкал з ПДВ</t>
  </si>
  <si>
    <t>Тариф на період 2021-2022, грн/Гкал з ПДВ</t>
  </si>
  <si>
    <t>Найменування</t>
  </si>
  <si>
    <t>Всього</t>
  </si>
  <si>
    <t>Приватне комунально-побутове підприємство "Теплокомунсервіс"</t>
  </si>
  <si>
    <t>Головний економіст</t>
  </si>
  <si>
    <t>А. В. Свиридова</t>
  </si>
  <si>
    <t>Гкал</t>
  </si>
  <si>
    <t>Різниця, тис.грн.</t>
  </si>
  <si>
    <t>всього за рік</t>
  </si>
  <si>
    <r>
      <t>Розрахунок планового обсягу реалізації теплової енергії та різниці в тарифах для населення по Бучанській об</t>
    </r>
    <r>
      <rPr>
        <sz val="18"/>
        <color theme="1"/>
        <rFont val="Calibri"/>
        <family val="2"/>
        <charset val="204"/>
      </rPr>
      <t>’</t>
    </r>
    <r>
      <rPr>
        <sz val="18"/>
        <color theme="1"/>
        <rFont val="Times New Roman"/>
        <family val="1"/>
        <charset val="204"/>
      </rPr>
      <t>єднаній територіальній громаді на період 2021-2022 року</t>
    </r>
  </si>
  <si>
    <t>Різниця між діючим та економічно обгругтованим тарифрм</t>
  </si>
  <si>
    <t xml:space="preserve">Розрахунок відшкодування різниці між розміром тарифу на послугу з постачання теплової енергії та розміром економічно обґрунтованих витрат на їх виробництво, транспортування та постачання теплової енергії для населення </t>
  </si>
  <si>
    <t>Діючий тариф для населення, встановлений виконавчим комітетом Бучанської міської ради, грн/Гкал</t>
  </si>
  <si>
    <t>Економічно обґрунтований тариф на 2021-2022 рр., грн/Гкал</t>
  </si>
  <si>
    <t xml:space="preserve">Обсяг реалізації теплової енергії для населення (жовтень)
Гкал
</t>
  </si>
  <si>
    <t>Загальний обсяг різниці між економічно обґрунтованими та діючими тарифами, тис. грн</t>
  </si>
  <si>
    <t>Директор</t>
  </si>
  <si>
    <t>С. В. Пирч</t>
  </si>
  <si>
    <t>№ з/п</t>
  </si>
  <si>
    <t>Додаток                              до рішення виконавчого комітету від 16 листопада 2021  № 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</si>
</sst>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0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theme="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6" fillId="0" borderId="0" xfId="0" applyFont="1" applyFill="1"/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165" fontId="8" fillId="0" borderId="1" xfId="0" applyNumberFormat="1" applyFont="1" applyFill="1" applyBorder="1" applyAlignment="1">
      <alignment horizontal="center"/>
    </xf>
    <xf numFmtId="0" fontId="9" fillId="0" borderId="0" xfId="0" applyFont="1"/>
    <xf numFmtId="0" fontId="12" fillId="0" borderId="0" xfId="0" applyFont="1"/>
    <xf numFmtId="164" fontId="11" fillId="0" borderId="5" xfId="2" applyNumberFormat="1" applyFont="1" applyFill="1" applyBorder="1" applyAlignment="1">
      <alignment horizontal="center" vertical="center" wrapText="1"/>
    </xf>
    <xf numFmtId="164" fontId="11" fillId="0" borderId="6" xfId="2" applyNumberFormat="1" applyFont="1" applyFill="1" applyBorder="1" applyAlignment="1">
      <alignment horizontal="center" vertical="center" wrapText="1"/>
    </xf>
    <xf numFmtId="0" fontId="13" fillId="0" borderId="14" xfId="1" applyFont="1" applyBorder="1" applyAlignment="1">
      <alignment horizontal="left" vertical="center" wrapText="1"/>
    </xf>
    <xf numFmtId="0" fontId="13" fillId="0" borderId="5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2" fontId="9" fillId="0" borderId="5" xfId="0" applyNumberFormat="1" applyFont="1" applyBorder="1" applyAlignment="1">
      <alignment horizontal="center"/>
    </xf>
    <xf numFmtId="164" fontId="14" fillId="0" borderId="6" xfId="0" applyNumberFormat="1" applyFont="1" applyBorder="1" applyAlignment="1">
      <alignment horizontal="center"/>
    </xf>
    <xf numFmtId="2" fontId="14" fillId="0" borderId="9" xfId="0" applyNumberFormat="1" applyFont="1" applyBorder="1" applyAlignment="1">
      <alignment horizontal="center"/>
    </xf>
    <xf numFmtId="2" fontId="12" fillId="0" borderId="0" xfId="0" applyNumberFormat="1" applyFont="1"/>
    <xf numFmtId="2" fontId="9" fillId="0" borderId="0" xfId="0" applyNumberFormat="1" applyFont="1"/>
    <xf numFmtId="0" fontId="9" fillId="0" borderId="0" xfId="0" applyFont="1" applyBorder="1"/>
    <xf numFmtId="0" fontId="13" fillId="0" borderId="14" xfId="1" applyFont="1" applyBorder="1" applyAlignment="1">
      <alignment vertical="center" wrapText="1"/>
    </xf>
    <xf numFmtId="2" fontId="13" fillId="0" borderId="5" xfId="1" applyNumberFormat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9" fillId="2" borderId="15" xfId="0" applyFont="1" applyFill="1" applyBorder="1"/>
    <xf numFmtId="0" fontId="9" fillId="2" borderId="7" xfId="0" applyFont="1" applyFill="1" applyBorder="1"/>
    <xf numFmtId="0" fontId="9" fillId="2" borderId="8" xfId="0" applyFont="1" applyFill="1" applyBorder="1"/>
    <xf numFmtId="2" fontId="9" fillId="2" borderId="7" xfId="0" applyNumberFormat="1" applyFont="1" applyFill="1" applyBorder="1" applyAlignment="1">
      <alignment horizontal="center"/>
    </xf>
    <xf numFmtId="164" fontId="14" fillId="2" borderId="8" xfId="0" applyNumberFormat="1" applyFont="1" applyFill="1" applyBorder="1"/>
    <xf numFmtId="2" fontId="9" fillId="2" borderId="7" xfId="0" applyNumberFormat="1" applyFont="1" applyFill="1" applyBorder="1"/>
    <xf numFmtId="2" fontId="14" fillId="2" borderId="10" xfId="0" applyNumberFormat="1" applyFont="1" applyFill="1" applyBorder="1"/>
    <xf numFmtId="2" fontId="9" fillId="2" borderId="17" xfId="0" applyNumberFormat="1" applyFont="1" applyFill="1" applyBorder="1" applyAlignment="1">
      <alignment horizontal="center"/>
    </xf>
    <xf numFmtId="2" fontId="14" fillId="2" borderId="8" xfId="0" applyNumberFormat="1" applyFont="1" applyFill="1" applyBorder="1" applyAlignment="1">
      <alignment horizontal="center"/>
    </xf>
    <xf numFmtId="2" fontId="9" fillId="2" borderId="17" xfId="0" applyNumberFormat="1" applyFont="1" applyFill="1" applyBorder="1"/>
    <xf numFmtId="2" fontId="14" fillId="2" borderId="10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6" fillId="0" borderId="0" xfId="0" applyNumberFormat="1" applyFont="1" applyFill="1"/>
    <xf numFmtId="1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6" fillId="0" borderId="0" xfId="0" applyNumberFormat="1" applyFont="1" applyFill="1"/>
    <xf numFmtId="2" fontId="6" fillId="0" borderId="0" xfId="0" applyNumberFormat="1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wrapText="1"/>
    </xf>
    <xf numFmtId="0" fontId="7" fillId="0" borderId="19" xfId="0" applyFont="1" applyFill="1" applyBorder="1" applyAlignment="1">
      <alignment horizontal="center" wrapText="1"/>
    </xf>
    <xf numFmtId="164" fontId="4" fillId="0" borderId="18" xfId="2" applyNumberFormat="1" applyFont="1" applyFill="1" applyBorder="1" applyAlignment="1">
      <alignment horizontal="center" vertical="center" wrapText="1"/>
    </xf>
    <xf numFmtId="164" fontId="4" fillId="0" borderId="19" xfId="2" applyNumberFormat="1" applyFont="1" applyFill="1" applyBorder="1" applyAlignment="1">
      <alignment horizontal="center" vertical="center" wrapText="1"/>
    </xf>
    <xf numFmtId="164" fontId="11" fillId="0" borderId="11" xfId="2" applyNumberFormat="1" applyFont="1" applyFill="1" applyBorder="1" applyAlignment="1">
      <alignment horizontal="center" vertical="center" wrapText="1"/>
    </xf>
    <xf numFmtId="164" fontId="11" fillId="0" borderId="12" xfId="2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6" xfId="0" applyFont="1" applyFill="1" applyBorder="1" applyAlignment="1">
      <alignment horizontal="center" vertical="top"/>
    </xf>
    <xf numFmtId="164" fontId="11" fillId="0" borderId="3" xfId="2" applyNumberFormat="1" applyFont="1" applyFill="1" applyBorder="1" applyAlignment="1">
      <alignment horizontal="center" vertical="center" wrapText="1"/>
    </xf>
    <xf numFmtId="164" fontId="11" fillId="0" borderId="4" xfId="2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7" fillId="0" borderId="0" xfId="0" applyFont="1" applyFill="1" applyAlignment="1">
      <alignment wrapText="1"/>
    </xf>
  </cellXfs>
  <cellStyles count="3">
    <cellStyle name="Обычный" xfId="0" builtinId="0"/>
    <cellStyle name="Обычный_Richniy_plan_Dodatok_2" xfId="2"/>
    <cellStyle name="Обычный_ТЕПЛО 0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view="pageLayout" topLeftCell="C1" zoomScaleNormal="100" workbookViewId="0">
      <selection activeCell="I2" sqref="I2"/>
    </sheetView>
  </sheetViews>
  <sheetFormatPr defaultColWidth="8.85546875" defaultRowHeight="15" x14ac:dyDescent="0.25"/>
  <cols>
    <col min="1" max="1" width="8.85546875" style="7"/>
    <col min="2" max="2" width="42.140625" style="1" customWidth="1"/>
    <col min="3" max="3" width="21.7109375" style="1" customWidth="1"/>
    <col min="4" max="4" width="18.85546875" style="1" customWidth="1"/>
    <col min="5" max="5" width="21.7109375" style="1" hidden="1" customWidth="1"/>
    <col min="6" max="6" width="19.28515625" style="7" customWidth="1"/>
    <col min="7" max="7" width="19" style="7" customWidth="1"/>
    <col min="8" max="8" width="23.140625" style="1" customWidth="1"/>
    <col min="9" max="9" width="12.7109375" style="1" customWidth="1"/>
    <col min="10" max="10" width="17.28515625" style="1" customWidth="1"/>
    <col min="11" max="16384" width="8.85546875" style="1"/>
  </cols>
  <sheetData>
    <row r="1" spans="1:13" s="11" customFormat="1" ht="52.9" customHeight="1" x14ac:dyDescent="0.25">
      <c r="A1" s="53" t="s">
        <v>32</v>
      </c>
      <c r="B1" s="53"/>
      <c r="C1" s="53"/>
      <c r="D1" s="53"/>
      <c r="E1" s="53"/>
      <c r="F1" s="53"/>
      <c r="G1" s="53"/>
    </row>
    <row r="2" spans="1:13" s="11" customFormat="1" ht="87" customHeight="1" x14ac:dyDescent="0.25">
      <c r="A2" s="54" t="s">
        <v>24</v>
      </c>
      <c r="B2" s="54"/>
      <c r="C2" s="54"/>
      <c r="D2" s="54"/>
      <c r="E2" s="54"/>
      <c r="F2" s="54"/>
      <c r="G2" s="54"/>
      <c r="H2" s="74" t="s">
        <v>40</v>
      </c>
    </row>
    <row r="3" spans="1:13" ht="51" customHeight="1" x14ac:dyDescent="0.25">
      <c r="A3" s="52" t="s">
        <v>39</v>
      </c>
      <c r="B3" s="57" t="s">
        <v>22</v>
      </c>
      <c r="C3" s="55" t="s">
        <v>33</v>
      </c>
      <c r="D3" s="56" t="s">
        <v>34</v>
      </c>
      <c r="E3" s="58" t="s">
        <v>31</v>
      </c>
      <c r="F3" s="60" t="s">
        <v>35</v>
      </c>
      <c r="G3" s="60" t="s">
        <v>36</v>
      </c>
    </row>
    <row r="4" spans="1:13" ht="68.45" customHeight="1" x14ac:dyDescent="0.25">
      <c r="A4" s="52"/>
      <c r="B4" s="57"/>
      <c r="C4" s="55"/>
      <c r="D4" s="56"/>
      <c r="E4" s="59"/>
      <c r="F4" s="61"/>
      <c r="G4" s="61"/>
    </row>
    <row r="5" spans="1:13" ht="23.45" customHeight="1" x14ac:dyDescent="0.25">
      <c r="A5" s="48">
        <v>1</v>
      </c>
      <c r="B5" s="49">
        <v>2</v>
      </c>
      <c r="C5" s="48">
        <v>3</v>
      </c>
      <c r="D5" s="49">
        <v>4</v>
      </c>
      <c r="E5" s="48">
        <v>5</v>
      </c>
      <c r="F5" s="49">
        <v>5</v>
      </c>
      <c r="G5" s="48">
        <v>6</v>
      </c>
      <c r="I5" s="41"/>
      <c r="J5" s="41"/>
    </row>
    <row r="6" spans="1:13" ht="61.15" customHeight="1" x14ac:dyDescent="0.25">
      <c r="A6" s="45">
        <v>1</v>
      </c>
      <c r="B6" s="2" t="s">
        <v>0</v>
      </c>
      <c r="C6" s="3">
        <v>1979.05</v>
      </c>
      <c r="D6" s="3">
        <v>2449.54</v>
      </c>
      <c r="E6" s="3">
        <f>D6-C6</f>
        <v>470.49</v>
      </c>
      <c r="F6" s="41">
        <f>(1753369.03+147472.6)/C6</f>
        <v>960.48186250979018</v>
      </c>
      <c r="G6" s="43">
        <f>ROUND(F6*E6/1000,3)</f>
        <v>451.89699999999999</v>
      </c>
      <c r="H6" s="47"/>
      <c r="K6" s="9"/>
      <c r="L6" s="9"/>
      <c r="M6" s="9"/>
    </row>
    <row r="7" spans="1:13" ht="28.9" customHeight="1" x14ac:dyDescent="0.25">
      <c r="A7" s="45">
        <v>2</v>
      </c>
      <c r="B7" s="4" t="s">
        <v>1</v>
      </c>
      <c r="C7" s="5">
        <v>1950.8</v>
      </c>
      <c r="D7" s="6">
        <v>2129.39</v>
      </c>
      <c r="E7" s="3">
        <f t="shared" ref="E7:E18" si="0">D7-C7</f>
        <v>178.58999999999992</v>
      </c>
      <c r="F7" s="42">
        <v>33.369999999999997</v>
      </c>
      <c r="G7" s="43">
        <f t="shared" ref="G7:G18" si="1">ROUND(F7*E7/1000,3)</f>
        <v>5.96</v>
      </c>
      <c r="H7" s="47"/>
      <c r="K7" s="9"/>
      <c r="L7" s="10"/>
      <c r="M7" s="9"/>
    </row>
    <row r="8" spans="1:13" ht="28.9" customHeight="1" x14ac:dyDescent="0.25">
      <c r="A8" s="45">
        <v>3</v>
      </c>
      <c r="B8" s="4" t="s">
        <v>2</v>
      </c>
      <c r="C8" s="5">
        <v>1950.8</v>
      </c>
      <c r="D8" s="6">
        <v>2106.36</v>
      </c>
      <c r="E8" s="3">
        <f t="shared" si="0"/>
        <v>155.56000000000017</v>
      </c>
      <c r="F8" s="42">
        <v>16.5</v>
      </c>
      <c r="G8" s="43">
        <f t="shared" si="1"/>
        <v>2.5670000000000002</v>
      </c>
      <c r="H8" s="47"/>
      <c r="K8" s="9"/>
      <c r="L8" s="10"/>
      <c r="M8" s="9"/>
    </row>
    <row r="9" spans="1:13" ht="28.9" customHeight="1" x14ac:dyDescent="0.25">
      <c r="A9" s="45">
        <v>4</v>
      </c>
      <c r="B9" s="4" t="s">
        <v>3</v>
      </c>
      <c r="C9" s="5">
        <v>1950.8</v>
      </c>
      <c r="D9" s="6">
        <v>2216.54</v>
      </c>
      <c r="E9" s="3">
        <f t="shared" si="0"/>
        <v>265.74</v>
      </c>
      <c r="F9" s="42">
        <v>5.0860000000000003</v>
      </c>
      <c r="G9" s="43">
        <f t="shared" si="1"/>
        <v>1.3520000000000001</v>
      </c>
      <c r="H9" s="47"/>
      <c r="K9" s="9"/>
      <c r="L9" s="10"/>
      <c r="M9" s="9"/>
    </row>
    <row r="10" spans="1:13" ht="28.9" customHeight="1" x14ac:dyDescent="0.25">
      <c r="A10" s="45">
        <v>5</v>
      </c>
      <c r="B10" s="4" t="s">
        <v>4</v>
      </c>
      <c r="C10" s="5">
        <v>1950.8</v>
      </c>
      <c r="D10" s="6">
        <v>2223.0500000000002</v>
      </c>
      <c r="E10" s="3">
        <f t="shared" si="0"/>
        <v>272.25000000000023</v>
      </c>
      <c r="F10" s="42">
        <v>47.25</v>
      </c>
      <c r="G10" s="43">
        <f t="shared" si="1"/>
        <v>12.864000000000001</v>
      </c>
      <c r="H10" s="47"/>
      <c r="K10" s="9"/>
      <c r="L10" s="10"/>
      <c r="M10" s="9"/>
    </row>
    <row r="11" spans="1:13" ht="28.9" customHeight="1" x14ac:dyDescent="0.25">
      <c r="A11" s="45">
        <v>6</v>
      </c>
      <c r="B11" s="4" t="s">
        <v>5</v>
      </c>
      <c r="C11" s="5">
        <v>1950.8</v>
      </c>
      <c r="D11" s="6">
        <v>2213.04</v>
      </c>
      <c r="E11" s="3">
        <f t="shared" si="0"/>
        <v>262.24</v>
      </c>
      <c r="F11" s="42">
        <v>18.475999999999999</v>
      </c>
      <c r="G11" s="43">
        <f t="shared" si="1"/>
        <v>4.8449999999999998</v>
      </c>
      <c r="H11" s="47"/>
      <c r="K11" s="9"/>
      <c r="L11" s="10"/>
      <c r="M11" s="9"/>
    </row>
    <row r="12" spans="1:13" ht="28.9" customHeight="1" x14ac:dyDescent="0.25">
      <c r="A12" s="45">
        <v>7</v>
      </c>
      <c r="B12" s="4" t="s">
        <v>6</v>
      </c>
      <c r="C12" s="5">
        <v>1950.8</v>
      </c>
      <c r="D12" s="6">
        <v>2009.62</v>
      </c>
      <c r="E12" s="3">
        <f t="shared" si="0"/>
        <v>58.819999999999936</v>
      </c>
      <c r="F12" s="42">
        <v>19.489999999999998</v>
      </c>
      <c r="G12" s="43">
        <f t="shared" si="1"/>
        <v>1.1459999999999999</v>
      </c>
      <c r="H12" s="47"/>
      <c r="K12" s="9"/>
      <c r="L12" s="10"/>
      <c r="M12" s="9"/>
    </row>
    <row r="13" spans="1:13" ht="28.9" customHeight="1" x14ac:dyDescent="0.25">
      <c r="A13" s="45">
        <v>8</v>
      </c>
      <c r="B13" s="4" t="s">
        <v>7</v>
      </c>
      <c r="C13" s="5">
        <v>1950.8</v>
      </c>
      <c r="D13" s="6">
        <v>2344.62</v>
      </c>
      <c r="E13" s="3">
        <f t="shared" si="0"/>
        <v>393.81999999999994</v>
      </c>
      <c r="F13" s="42">
        <v>7.5869999999999997</v>
      </c>
      <c r="G13" s="43">
        <f t="shared" si="1"/>
        <v>2.988</v>
      </c>
      <c r="H13" s="47"/>
      <c r="K13" s="9"/>
      <c r="L13" s="10"/>
      <c r="M13" s="9"/>
    </row>
    <row r="14" spans="1:13" ht="28.9" customHeight="1" x14ac:dyDescent="0.25">
      <c r="A14" s="45">
        <v>9</v>
      </c>
      <c r="B14" s="4" t="s">
        <v>8</v>
      </c>
      <c r="C14" s="5">
        <v>1950.8</v>
      </c>
      <c r="D14" s="6">
        <v>2279.5300000000002</v>
      </c>
      <c r="E14" s="3">
        <f t="shared" si="0"/>
        <v>328.73000000000025</v>
      </c>
      <c r="F14" s="5">
        <v>1.46</v>
      </c>
      <c r="G14" s="43">
        <f t="shared" si="1"/>
        <v>0.48</v>
      </c>
      <c r="H14" s="47"/>
      <c r="K14" s="9"/>
      <c r="L14" s="10"/>
      <c r="M14" s="9"/>
    </row>
    <row r="15" spans="1:13" ht="28.9" customHeight="1" x14ac:dyDescent="0.25">
      <c r="A15" s="45">
        <v>10</v>
      </c>
      <c r="B15" s="4" t="s">
        <v>9</v>
      </c>
      <c r="C15" s="5">
        <v>1950.8</v>
      </c>
      <c r="D15" s="6">
        <v>2246.04</v>
      </c>
      <c r="E15" s="3">
        <f t="shared" si="0"/>
        <v>295.24</v>
      </c>
      <c r="F15" s="42">
        <v>2.2109999999999999</v>
      </c>
      <c r="G15" s="43">
        <f t="shared" si="1"/>
        <v>0.65300000000000002</v>
      </c>
      <c r="H15" s="47"/>
      <c r="I15" s="46"/>
      <c r="K15" s="9"/>
      <c r="L15" s="10"/>
      <c r="M15" s="9"/>
    </row>
    <row r="16" spans="1:13" ht="28.9" customHeight="1" x14ac:dyDescent="0.25">
      <c r="A16" s="45">
        <v>11</v>
      </c>
      <c r="B16" s="4" t="s">
        <v>10</v>
      </c>
      <c r="C16" s="5">
        <v>1950.8</v>
      </c>
      <c r="D16" s="6">
        <v>2229.04</v>
      </c>
      <c r="E16" s="3">
        <f t="shared" si="0"/>
        <v>278.24</v>
      </c>
      <c r="F16" s="42">
        <v>10.465999999999999</v>
      </c>
      <c r="G16" s="43">
        <f t="shared" si="1"/>
        <v>2.9119999999999999</v>
      </c>
      <c r="H16" s="47"/>
      <c r="K16" s="9"/>
      <c r="L16" s="10"/>
      <c r="M16" s="9"/>
    </row>
    <row r="17" spans="1:13" ht="28.9" customHeight="1" x14ac:dyDescent="0.25">
      <c r="A17" s="45">
        <v>12</v>
      </c>
      <c r="B17" s="4" t="s">
        <v>11</v>
      </c>
      <c r="C17" s="5">
        <v>1950.8</v>
      </c>
      <c r="D17" s="6">
        <v>2340.04</v>
      </c>
      <c r="E17" s="3">
        <f t="shared" si="0"/>
        <v>389.24</v>
      </c>
      <c r="F17" s="42">
        <v>0.78100000000000003</v>
      </c>
      <c r="G17" s="43">
        <f t="shared" si="1"/>
        <v>0.30399999999999999</v>
      </c>
      <c r="H17" s="47"/>
      <c r="K17" s="9"/>
      <c r="L17" s="10"/>
      <c r="M17" s="9"/>
    </row>
    <row r="18" spans="1:13" ht="28.9" customHeight="1" x14ac:dyDescent="0.25">
      <c r="A18" s="45">
        <v>13</v>
      </c>
      <c r="B18" s="4" t="s">
        <v>12</v>
      </c>
      <c r="C18" s="5">
        <v>1950.8</v>
      </c>
      <c r="D18" s="6">
        <v>2294.8199999999997</v>
      </c>
      <c r="E18" s="3">
        <f t="shared" si="0"/>
        <v>344.01999999999975</v>
      </c>
      <c r="F18" s="42">
        <v>0.96499999999999997</v>
      </c>
      <c r="G18" s="43">
        <f t="shared" si="1"/>
        <v>0.33200000000000002</v>
      </c>
      <c r="H18" s="47"/>
      <c r="K18" s="9"/>
      <c r="L18" s="10"/>
      <c r="M18" s="9"/>
    </row>
    <row r="19" spans="1:13" ht="24.6" customHeight="1" x14ac:dyDescent="0.25">
      <c r="A19" s="45">
        <v>14</v>
      </c>
      <c r="B19" s="8" t="s">
        <v>23</v>
      </c>
      <c r="C19" s="8"/>
      <c r="D19" s="8"/>
      <c r="E19" s="8"/>
      <c r="F19" s="13">
        <f>SUM(F6:F18)</f>
        <v>1124.1238625097901</v>
      </c>
      <c r="G19" s="44">
        <f t="shared" ref="G19" si="2">SUM(G6:G18)</f>
        <v>488.29999999999995</v>
      </c>
      <c r="K19" s="9"/>
      <c r="L19" s="10"/>
      <c r="M19" s="9"/>
    </row>
    <row r="20" spans="1:13" x14ac:dyDescent="0.25">
      <c r="K20" s="9"/>
      <c r="L20" s="9"/>
      <c r="M20" s="9"/>
    </row>
    <row r="21" spans="1:13" x14ac:dyDescent="0.25">
      <c r="F21" s="51"/>
    </row>
    <row r="22" spans="1:13" ht="39.6" customHeight="1" x14ac:dyDescent="0.25">
      <c r="B22" s="11" t="s">
        <v>37</v>
      </c>
      <c r="C22" s="11"/>
      <c r="D22" s="11"/>
      <c r="E22" s="11"/>
      <c r="F22" s="12"/>
      <c r="G22" s="12" t="s">
        <v>38</v>
      </c>
      <c r="I22" s="50"/>
    </row>
    <row r="23" spans="1:13" ht="48.6" customHeight="1" x14ac:dyDescent="0.25">
      <c r="B23" s="11" t="s">
        <v>25</v>
      </c>
      <c r="C23" s="11"/>
      <c r="D23" s="11"/>
      <c r="E23" s="11"/>
      <c r="F23" s="12"/>
      <c r="G23" s="12" t="s">
        <v>26</v>
      </c>
    </row>
  </sheetData>
  <mergeCells count="9">
    <mergeCell ref="A3:A4"/>
    <mergeCell ref="A1:G1"/>
    <mergeCell ref="A2:G2"/>
    <mergeCell ref="C3:C4"/>
    <mergeCell ref="D3:D4"/>
    <mergeCell ref="B3:B4"/>
    <mergeCell ref="E3:E4"/>
    <mergeCell ref="F3:F4"/>
    <mergeCell ref="G3:G4"/>
  </mergeCells>
  <pageMargins left="0.51181102362204722" right="0.31496062992125984" top="0.34218749999999998" bottom="0.35433070866141736" header="0.31496062992125984" footer="0.31496062992125984"/>
  <pageSetup paperSize="9" scale="73" orientation="portrait" horizontalDpi="1200" verticalDpi="12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4"/>
  <sheetViews>
    <sheetView view="pageBreakPreview" topLeftCell="A13" zoomScale="60" zoomScaleNormal="100" workbookViewId="0">
      <selection activeCell="F18" sqref="F18"/>
    </sheetView>
  </sheetViews>
  <sheetFormatPr defaultColWidth="8.85546875" defaultRowHeight="23.25" x14ac:dyDescent="0.35"/>
  <cols>
    <col min="1" max="1" width="8.85546875" style="14"/>
    <col min="2" max="2" width="42.140625" style="14" customWidth="1"/>
    <col min="3" max="4" width="15" style="14" customWidth="1"/>
    <col min="5" max="18" width="14" style="14" customWidth="1"/>
    <col min="19" max="19" width="15.85546875" style="14" customWidth="1"/>
    <col min="20" max="20" width="14" style="14" customWidth="1"/>
    <col min="21" max="21" width="8.85546875" style="14"/>
    <col min="22" max="22" width="16.7109375" style="14" bestFit="1" customWidth="1"/>
    <col min="23" max="23" width="13.5703125" style="14" customWidth="1"/>
    <col min="24" max="16384" width="8.85546875" style="14"/>
  </cols>
  <sheetData>
    <row r="1" spans="2:24" x14ac:dyDescent="0.35">
      <c r="B1" s="64" t="s">
        <v>30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2" spans="2:24" ht="24" thickBot="1" x14ac:dyDescent="0.4">
      <c r="B2" s="65" t="s">
        <v>24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3" spans="2:24" ht="54" customHeight="1" x14ac:dyDescent="0.35">
      <c r="B3" s="72" t="s">
        <v>22</v>
      </c>
      <c r="C3" s="70" t="s">
        <v>20</v>
      </c>
      <c r="D3" s="68" t="s">
        <v>21</v>
      </c>
      <c r="E3" s="66" t="s">
        <v>13</v>
      </c>
      <c r="F3" s="67"/>
      <c r="G3" s="66" t="s">
        <v>14</v>
      </c>
      <c r="H3" s="67"/>
      <c r="I3" s="66" t="s">
        <v>15</v>
      </c>
      <c r="J3" s="67"/>
      <c r="K3" s="66" t="s">
        <v>16</v>
      </c>
      <c r="L3" s="67"/>
      <c r="M3" s="66" t="s">
        <v>17</v>
      </c>
      <c r="N3" s="67"/>
      <c r="O3" s="66" t="s">
        <v>18</v>
      </c>
      <c r="P3" s="67"/>
      <c r="Q3" s="66" t="s">
        <v>19</v>
      </c>
      <c r="R3" s="67"/>
      <c r="S3" s="62" t="s">
        <v>29</v>
      </c>
      <c r="T3" s="63"/>
      <c r="V3" s="15"/>
    </row>
    <row r="4" spans="2:24" ht="39.6" customHeight="1" x14ac:dyDescent="0.35">
      <c r="B4" s="73"/>
      <c r="C4" s="71"/>
      <c r="D4" s="69"/>
      <c r="E4" s="16" t="s">
        <v>27</v>
      </c>
      <c r="F4" s="17" t="s">
        <v>28</v>
      </c>
      <c r="G4" s="16" t="s">
        <v>27</v>
      </c>
      <c r="H4" s="17" t="s">
        <v>28</v>
      </c>
      <c r="I4" s="16" t="s">
        <v>27</v>
      </c>
      <c r="J4" s="17" t="s">
        <v>28</v>
      </c>
      <c r="K4" s="16" t="s">
        <v>27</v>
      </c>
      <c r="L4" s="17" t="s">
        <v>28</v>
      </c>
      <c r="M4" s="16" t="s">
        <v>27</v>
      </c>
      <c r="N4" s="17" t="s">
        <v>28</v>
      </c>
      <c r="O4" s="16" t="s">
        <v>27</v>
      </c>
      <c r="P4" s="17" t="s">
        <v>28</v>
      </c>
      <c r="Q4" s="16" t="s">
        <v>27</v>
      </c>
      <c r="R4" s="17" t="s">
        <v>28</v>
      </c>
      <c r="S4" s="16" t="s">
        <v>27</v>
      </c>
      <c r="T4" s="17" t="s">
        <v>28</v>
      </c>
      <c r="V4" s="15"/>
    </row>
    <row r="5" spans="2:24" ht="65.45" customHeight="1" x14ac:dyDescent="0.35">
      <c r="B5" s="18" t="s">
        <v>0</v>
      </c>
      <c r="C5" s="19">
        <v>1979.05</v>
      </c>
      <c r="D5" s="20">
        <v>2449.54</v>
      </c>
      <c r="E5" s="21">
        <v>8182.8705987000003</v>
      </c>
      <c r="F5" s="22">
        <f>(D5-C5)*E5/1000</f>
        <v>3849.9587879823634</v>
      </c>
      <c r="G5" s="21">
        <v>7032.8266848000003</v>
      </c>
      <c r="H5" s="22">
        <f>(D5-C5)*G5/1000</f>
        <v>3308.8746269315525</v>
      </c>
      <c r="I5" s="21">
        <v>6128.140977</v>
      </c>
      <c r="J5" s="22">
        <f>(D5-C5)*I5/1000</f>
        <v>2883.2290482687304</v>
      </c>
      <c r="K5" s="21">
        <v>1046.55159</v>
      </c>
      <c r="L5" s="22">
        <f>(D5-C5)*K5/1000</f>
        <v>492.39205757910003</v>
      </c>
      <c r="M5" s="21">
        <v>1726.8101234999999</v>
      </c>
      <c r="N5" s="22">
        <f>(D5-C5)*M5/1000</f>
        <v>812.44689500551499</v>
      </c>
      <c r="O5" s="21">
        <v>5616.4935329999998</v>
      </c>
      <c r="P5" s="22">
        <f>(D5-C5)*O5/1000</f>
        <v>2642.5040423411697</v>
      </c>
      <c r="Q5" s="21">
        <v>7389.8170604999987</v>
      </c>
      <c r="R5" s="22">
        <f>(D5-C5)*Q5/1000</f>
        <v>3476.8350287946446</v>
      </c>
      <c r="S5" s="21">
        <f>E5+G5+I5+K5+M5+O5+Q5</f>
        <v>37123.510567500001</v>
      </c>
      <c r="T5" s="23">
        <f>F5+H5+J5+L5+N5+P5+R5</f>
        <v>17466.240486903076</v>
      </c>
      <c r="V5" s="24">
        <f>M5+O5+Q5</f>
        <v>14733.120716999998</v>
      </c>
      <c r="W5" s="25">
        <f>N5+P5+R5</f>
        <v>6931.7859661413295</v>
      </c>
      <c r="X5" s="26"/>
    </row>
    <row r="6" spans="2:24" ht="65.45" customHeight="1" x14ac:dyDescent="0.35">
      <c r="B6" s="27" t="s">
        <v>1</v>
      </c>
      <c r="C6" s="28">
        <v>1950.8</v>
      </c>
      <c r="D6" s="29">
        <v>2129.39</v>
      </c>
      <c r="E6" s="21">
        <v>341.33037462600004</v>
      </c>
      <c r="F6" s="22">
        <f t="shared" ref="F6:F17" si="0">(D6-C6)*E6/1000</f>
        <v>60.958191604457312</v>
      </c>
      <c r="G6" s="21">
        <v>293.35883270400001</v>
      </c>
      <c r="H6" s="22">
        <f t="shared" ref="H6:H17" si="1">(D6-C6)*G6/1000</f>
        <v>52.390953932607339</v>
      </c>
      <c r="I6" s="21">
        <v>255.62186646000001</v>
      </c>
      <c r="J6" s="22">
        <f t="shared" ref="J6:J17" si="2">(D6-C6)*I6/1000</f>
        <v>45.65150913109138</v>
      </c>
      <c r="K6" s="21">
        <v>43.654588199999999</v>
      </c>
      <c r="L6" s="22">
        <f t="shared" ref="L6:L17" si="3">(D6-C6)*K6/1000</f>
        <v>7.7962729066379959</v>
      </c>
      <c r="M6" s="21">
        <v>72.030070530000003</v>
      </c>
      <c r="N6" s="22">
        <f t="shared" ref="N6:N17" si="4">(D6-C6)*M6/1000</f>
        <v>12.863850295952695</v>
      </c>
      <c r="O6" s="21">
        <v>234.27962334000003</v>
      </c>
      <c r="P6" s="22">
        <f t="shared" ref="P6:P17" si="5">(D6-C6)*O6/1000</f>
        <v>41.839997932290586</v>
      </c>
      <c r="Q6" s="21">
        <v>308.24989778999998</v>
      </c>
      <c r="R6" s="22">
        <f t="shared" ref="R6:R17" si="6">(D6-C6)*Q6/1000</f>
        <v>55.050349246316074</v>
      </c>
      <c r="S6" s="21">
        <f t="shared" ref="S6:S18" si="7">E6+G6+I6+K6+M6+O6+Q6</f>
        <v>1548.52525365</v>
      </c>
      <c r="T6" s="23">
        <f t="shared" ref="T6:T18" si="8">F6+H6+J6+L6+N6+P6+R6</f>
        <v>276.55112504935335</v>
      </c>
      <c r="V6" s="24">
        <f t="shared" ref="V6:V17" si="9">M6+O6+Q6</f>
        <v>614.55959166000002</v>
      </c>
      <c r="W6" s="25">
        <f t="shared" ref="W6:W17" si="10">N6+P6+R6</f>
        <v>109.75419747455936</v>
      </c>
      <c r="X6" s="26"/>
    </row>
    <row r="7" spans="2:24" ht="65.45" customHeight="1" x14ac:dyDescent="0.35">
      <c r="B7" s="27" t="s">
        <v>2</v>
      </c>
      <c r="C7" s="28">
        <v>1950.8</v>
      </c>
      <c r="D7" s="29">
        <v>2106.36</v>
      </c>
      <c r="E7" s="21">
        <v>386.68807590000006</v>
      </c>
      <c r="F7" s="22">
        <f t="shared" si="0"/>
        <v>60.153197087004074</v>
      </c>
      <c r="G7" s="21">
        <v>332.34183360000003</v>
      </c>
      <c r="H7" s="22">
        <f t="shared" si="1"/>
        <v>51.699095634816061</v>
      </c>
      <c r="I7" s="21">
        <v>289.59018900000001</v>
      </c>
      <c r="J7" s="22">
        <f t="shared" si="2"/>
        <v>45.048649800840053</v>
      </c>
      <c r="K7" s="21">
        <v>49.455629999999999</v>
      </c>
      <c r="L7" s="22">
        <f t="shared" si="3"/>
        <v>7.6933178028000082</v>
      </c>
      <c r="M7" s="21">
        <v>81.601789499999995</v>
      </c>
      <c r="N7" s="22">
        <f t="shared" si="4"/>
        <v>12.693974374620012</v>
      </c>
      <c r="O7" s="21">
        <v>265.41188099999999</v>
      </c>
      <c r="P7" s="22">
        <f t="shared" si="5"/>
        <v>41.287472208360043</v>
      </c>
      <c r="Q7" s="21">
        <v>349.21169849999995</v>
      </c>
      <c r="R7" s="22">
        <f t="shared" si="6"/>
        <v>54.32337181866005</v>
      </c>
      <c r="S7" s="21">
        <f t="shared" si="7"/>
        <v>1754.3010975</v>
      </c>
      <c r="T7" s="23">
        <f t="shared" si="8"/>
        <v>272.89907872710029</v>
      </c>
      <c r="V7" s="24">
        <f t="shared" si="9"/>
        <v>696.225369</v>
      </c>
      <c r="W7" s="25">
        <f t="shared" si="10"/>
        <v>108.30481840164011</v>
      </c>
      <c r="X7" s="26"/>
    </row>
    <row r="8" spans="2:24" ht="65.45" customHeight="1" x14ac:dyDescent="0.35">
      <c r="B8" s="27" t="s">
        <v>3</v>
      </c>
      <c r="C8" s="28">
        <v>1950.8</v>
      </c>
      <c r="D8" s="29">
        <v>2216.54</v>
      </c>
      <c r="E8" s="21">
        <v>86.220701760000011</v>
      </c>
      <c r="F8" s="22">
        <f t="shared" si="0"/>
        <v>22.912289285702407</v>
      </c>
      <c r="G8" s="21">
        <v>74.10299904</v>
      </c>
      <c r="H8" s="22">
        <f t="shared" si="1"/>
        <v>19.692130964889603</v>
      </c>
      <c r="I8" s="21">
        <v>64.570569599999999</v>
      </c>
      <c r="J8" s="22">
        <f t="shared" si="2"/>
        <v>17.158983165504001</v>
      </c>
      <c r="K8" s="21">
        <v>11.027232</v>
      </c>
      <c r="L8" s="22">
        <f t="shared" si="3"/>
        <v>2.9303766316800002</v>
      </c>
      <c r="M8" s="21">
        <v>18.1949328</v>
      </c>
      <c r="N8" s="22">
        <f t="shared" si="4"/>
        <v>4.8351214422720004</v>
      </c>
      <c r="O8" s="21">
        <v>59.179478400000001</v>
      </c>
      <c r="P8" s="22">
        <f t="shared" si="5"/>
        <v>15.726354590016001</v>
      </c>
      <c r="Q8" s="21">
        <v>77.864510399999986</v>
      </c>
      <c r="R8" s="22">
        <f t="shared" si="6"/>
        <v>20.691714993695999</v>
      </c>
      <c r="S8" s="21">
        <f t="shared" si="7"/>
        <v>391.16042399999998</v>
      </c>
      <c r="T8" s="23">
        <f t="shared" si="8"/>
        <v>103.94697107376001</v>
      </c>
      <c r="V8" s="24">
        <f t="shared" si="9"/>
        <v>155.23892159999997</v>
      </c>
      <c r="W8" s="25">
        <f t="shared" si="10"/>
        <v>41.253191025984002</v>
      </c>
      <c r="X8" s="26"/>
    </row>
    <row r="9" spans="2:24" ht="65.45" customHeight="1" x14ac:dyDescent="0.35">
      <c r="B9" s="27" t="s">
        <v>4</v>
      </c>
      <c r="C9" s="28">
        <v>1950.8</v>
      </c>
      <c r="D9" s="29">
        <v>2223.0500000000002</v>
      </c>
      <c r="E9" s="21">
        <v>220.39461779999999</v>
      </c>
      <c r="F9" s="22">
        <f t="shared" si="0"/>
        <v>60.002434696050045</v>
      </c>
      <c r="G9" s="21">
        <v>189.41973119999997</v>
      </c>
      <c r="H9" s="22">
        <f t="shared" si="1"/>
        <v>51.569521819200034</v>
      </c>
      <c r="I9" s="21">
        <v>165.05323799999999</v>
      </c>
      <c r="J9" s="22">
        <f t="shared" si="2"/>
        <v>44.93574404550003</v>
      </c>
      <c r="K9" s="21">
        <v>28.187459999999998</v>
      </c>
      <c r="L9" s="22">
        <f t="shared" si="3"/>
        <v>7.6740359850000059</v>
      </c>
      <c r="M9" s="21">
        <v>46.509308999999995</v>
      </c>
      <c r="N9" s="22">
        <f t="shared" si="4"/>
        <v>12.662159375250008</v>
      </c>
      <c r="O9" s="21">
        <v>151.27270199999998</v>
      </c>
      <c r="P9" s="22">
        <f t="shared" si="5"/>
        <v>41.18399311950003</v>
      </c>
      <c r="Q9" s="21">
        <v>199.03478699999997</v>
      </c>
      <c r="R9" s="22">
        <f t="shared" si="6"/>
        <v>54.187220760750037</v>
      </c>
      <c r="S9" s="21">
        <f t="shared" si="7"/>
        <v>999.87184499999989</v>
      </c>
      <c r="T9" s="23">
        <f t="shared" si="8"/>
        <v>272.21510980125021</v>
      </c>
      <c r="V9" s="24">
        <f t="shared" si="9"/>
        <v>396.81679799999995</v>
      </c>
      <c r="W9" s="25">
        <f t="shared" si="10"/>
        <v>108.03337325550007</v>
      </c>
      <c r="X9" s="26"/>
    </row>
    <row r="10" spans="2:24" ht="65.45" customHeight="1" x14ac:dyDescent="0.35">
      <c r="B10" s="27" t="s">
        <v>5</v>
      </c>
      <c r="C10" s="28">
        <v>1950.8</v>
      </c>
      <c r="D10" s="29">
        <v>2213.04</v>
      </c>
      <c r="E10" s="21">
        <v>151.91897820000003</v>
      </c>
      <c r="F10" s="22">
        <f t="shared" si="0"/>
        <v>39.839232843168006</v>
      </c>
      <c r="G10" s="21">
        <v>130.5678528</v>
      </c>
      <c r="H10" s="22">
        <f t="shared" si="1"/>
        <v>34.240113718271999</v>
      </c>
      <c r="I10" s="21">
        <v>113.771922</v>
      </c>
      <c r="J10" s="22">
        <f t="shared" si="2"/>
        <v>29.835548825280004</v>
      </c>
      <c r="K10" s="21">
        <v>19.429740000000002</v>
      </c>
      <c r="L10" s="22">
        <f t="shared" si="3"/>
        <v>5.0952550176000004</v>
      </c>
      <c r="M10" s="21">
        <v>32.059071000000003</v>
      </c>
      <c r="N10" s="22">
        <f t="shared" si="4"/>
        <v>8.4071707790400012</v>
      </c>
      <c r="O10" s="21">
        <v>104.27293800000001</v>
      </c>
      <c r="P10" s="22">
        <f t="shared" si="5"/>
        <v>27.344535261120004</v>
      </c>
      <c r="Q10" s="21">
        <v>137.19555299999999</v>
      </c>
      <c r="R10" s="22">
        <f t="shared" si="6"/>
        <v>35.978161818719997</v>
      </c>
      <c r="S10" s="21">
        <f t="shared" si="7"/>
        <v>689.2160550000001</v>
      </c>
      <c r="T10" s="23">
        <f t="shared" si="8"/>
        <v>180.7400182632</v>
      </c>
      <c r="V10" s="24">
        <f t="shared" si="9"/>
        <v>273.52756199999999</v>
      </c>
      <c r="W10" s="25">
        <f t="shared" si="10"/>
        <v>71.729867858879999</v>
      </c>
      <c r="X10" s="26"/>
    </row>
    <row r="11" spans="2:24" ht="65.45" customHeight="1" x14ac:dyDescent="0.35">
      <c r="B11" s="27" t="s">
        <v>6</v>
      </c>
      <c r="C11" s="28">
        <v>1950.8</v>
      </c>
      <c r="D11" s="29">
        <v>2009.62</v>
      </c>
      <c r="E11" s="21">
        <v>282.41915802</v>
      </c>
      <c r="F11" s="22">
        <f t="shared" si="0"/>
        <v>16.611894874736382</v>
      </c>
      <c r="G11" s="21">
        <v>242.72716607999999</v>
      </c>
      <c r="H11" s="22">
        <f t="shared" si="1"/>
        <v>14.277211908825585</v>
      </c>
      <c r="I11" s="21">
        <v>211.50333419999998</v>
      </c>
      <c r="J11" s="22">
        <f t="shared" si="2"/>
        <v>12.440626117643985</v>
      </c>
      <c r="K11" s="21">
        <v>36.120114000000001</v>
      </c>
      <c r="L11" s="22">
        <f t="shared" si="3"/>
        <v>2.1245851054799978</v>
      </c>
      <c r="M11" s="21">
        <v>59.598188099999994</v>
      </c>
      <c r="N11" s="22">
        <f t="shared" si="4"/>
        <v>3.505565424041996</v>
      </c>
      <c r="O11" s="21">
        <v>193.84461180000002</v>
      </c>
      <c r="P11" s="22">
        <f t="shared" si="5"/>
        <v>11.401940066075989</v>
      </c>
      <c r="Q11" s="21">
        <v>255.04813829999998</v>
      </c>
      <c r="R11" s="22">
        <f t="shared" si="6"/>
        <v>15.001931494805982</v>
      </c>
      <c r="S11" s="21">
        <f t="shared" si="7"/>
        <v>1281.2607105</v>
      </c>
      <c r="T11" s="23">
        <f t="shared" si="8"/>
        <v>75.363754991609923</v>
      </c>
      <c r="V11" s="24">
        <f t="shared" si="9"/>
        <v>508.49093819999996</v>
      </c>
      <c r="W11" s="25">
        <f t="shared" si="10"/>
        <v>29.909436984923964</v>
      </c>
      <c r="X11" s="26"/>
    </row>
    <row r="12" spans="2:24" ht="65.45" customHeight="1" x14ac:dyDescent="0.35">
      <c r="B12" s="27" t="s">
        <v>7</v>
      </c>
      <c r="C12" s="28">
        <v>1950.8</v>
      </c>
      <c r="D12" s="29">
        <v>2344.62</v>
      </c>
      <c r="E12" s="21">
        <v>63.219000600000008</v>
      </c>
      <c r="F12" s="22">
        <f t="shared" si="0"/>
        <v>24.896906816291999</v>
      </c>
      <c r="G12" s="21">
        <v>54.334022400000002</v>
      </c>
      <c r="H12" s="22">
        <f t="shared" si="1"/>
        <v>21.397824701567998</v>
      </c>
      <c r="I12" s="21">
        <v>47.344625999999998</v>
      </c>
      <c r="J12" s="22">
        <f t="shared" si="2"/>
        <v>18.645260611319994</v>
      </c>
      <c r="K12" s="21">
        <v>8.0854200000000009</v>
      </c>
      <c r="L12" s="22">
        <f t="shared" si="3"/>
        <v>3.1842001043999999</v>
      </c>
      <c r="M12" s="21">
        <v>13.340942999999999</v>
      </c>
      <c r="N12" s="22">
        <f t="shared" si="4"/>
        <v>5.2539301722599987</v>
      </c>
      <c r="O12" s="21">
        <v>43.391753999999999</v>
      </c>
      <c r="P12" s="22">
        <f t="shared" si="5"/>
        <v>17.088540560279998</v>
      </c>
      <c r="Q12" s="21">
        <v>57.092048999999996</v>
      </c>
      <c r="R12" s="22">
        <f t="shared" si="6"/>
        <v>22.483990737179997</v>
      </c>
      <c r="S12" s="21">
        <f t="shared" si="7"/>
        <v>286.80781500000001</v>
      </c>
      <c r="T12" s="23">
        <f t="shared" si="8"/>
        <v>112.95065370329999</v>
      </c>
      <c r="V12" s="24">
        <f t="shared" si="9"/>
        <v>113.824746</v>
      </c>
      <c r="W12" s="25">
        <f t="shared" si="10"/>
        <v>44.826461469719995</v>
      </c>
      <c r="X12" s="26"/>
    </row>
    <row r="13" spans="2:24" ht="65.45" customHeight="1" x14ac:dyDescent="0.35">
      <c r="B13" s="27" t="s">
        <v>8</v>
      </c>
      <c r="C13" s="28">
        <v>1950.8</v>
      </c>
      <c r="D13" s="29">
        <v>2279.5300000000002</v>
      </c>
      <c r="E13" s="21">
        <v>12.909798720000001</v>
      </c>
      <c r="F13" s="22">
        <f t="shared" si="0"/>
        <v>4.2438381332256041</v>
      </c>
      <c r="G13" s="21">
        <v>11.095418879999999</v>
      </c>
      <c r="H13" s="22">
        <f t="shared" si="1"/>
        <v>3.6473970484224023</v>
      </c>
      <c r="I13" s="21">
        <v>9.6681311999999995</v>
      </c>
      <c r="J13" s="22">
        <f t="shared" si="2"/>
        <v>3.1782047693760025</v>
      </c>
      <c r="K13" s="21">
        <v>1.6511039999999999</v>
      </c>
      <c r="L13" s="22">
        <f t="shared" si="3"/>
        <v>0.54276741792000038</v>
      </c>
      <c r="M13" s="21">
        <v>2.7243215999999997</v>
      </c>
      <c r="N13" s="22">
        <f t="shared" si="4"/>
        <v>0.89556623956800063</v>
      </c>
      <c r="O13" s="21">
        <v>8.8609247999999994</v>
      </c>
      <c r="P13" s="22">
        <f t="shared" si="5"/>
        <v>2.9128518095040024</v>
      </c>
      <c r="Q13" s="21">
        <v>11.658628799999999</v>
      </c>
      <c r="R13" s="22">
        <f t="shared" si="6"/>
        <v>3.8325410454240023</v>
      </c>
      <c r="S13" s="21">
        <f t="shared" si="7"/>
        <v>58.568327999999994</v>
      </c>
      <c r="T13" s="23">
        <f t="shared" si="8"/>
        <v>19.253166463440014</v>
      </c>
      <c r="V13" s="24">
        <f t="shared" si="9"/>
        <v>23.243875199999998</v>
      </c>
      <c r="W13" s="25">
        <f t="shared" si="10"/>
        <v>7.6409590944960053</v>
      </c>
      <c r="X13" s="26"/>
    </row>
    <row r="14" spans="2:24" ht="65.45" customHeight="1" x14ac:dyDescent="0.35">
      <c r="B14" s="27" t="s">
        <v>9</v>
      </c>
      <c r="C14" s="28">
        <v>1950.8</v>
      </c>
      <c r="D14" s="29">
        <v>2246.04</v>
      </c>
      <c r="E14" s="21">
        <v>13.58957292</v>
      </c>
      <c r="F14" s="22">
        <f t="shared" si="0"/>
        <v>4.0121855089008003</v>
      </c>
      <c r="G14" s="21">
        <v>11.67965568</v>
      </c>
      <c r="H14" s="22">
        <f t="shared" si="1"/>
        <v>3.4483015429632</v>
      </c>
      <c r="I14" s="21">
        <v>10.177213199999999</v>
      </c>
      <c r="J14" s="22">
        <f t="shared" si="2"/>
        <v>3.0047204251679998</v>
      </c>
      <c r="K14" s="21">
        <v>1.7380439999999999</v>
      </c>
      <c r="L14" s="22">
        <f t="shared" si="3"/>
        <v>0.51314011056000008</v>
      </c>
      <c r="M14" s="21">
        <v>2.8677725999999999</v>
      </c>
      <c r="N14" s="22">
        <f t="shared" si="4"/>
        <v>0.84668118242400003</v>
      </c>
      <c r="O14" s="21">
        <v>9.3275027999999995</v>
      </c>
      <c r="P14" s="22">
        <f t="shared" si="5"/>
        <v>2.7538519266720001</v>
      </c>
      <c r="Q14" s="21">
        <v>12.272521799999998</v>
      </c>
      <c r="R14" s="22">
        <f t="shared" si="6"/>
        <v>3.6233393362319992</v>
      </c>
      <c r="S14" s="21">
        <f t="shared" si="7"/>
        <v>61.652282999999997</v>
      </c>
      <c r="T14" s="23">
        <f t="shared" si="8"/>
        <v>18.20222003292</v>
      </c>
      <c r="V14" s="24">
        <f t="shared" si="9"/>
        <v>24.4677972</v>
      </c>
      <c r="W14" s="25">
        <f t="shared" si="10"/>
        <v>7.2238724453279994</v>
      </c>
      <c r="X14" s="26"/>
    </row>
    <row r="15" spans="2:24" ht="65.45" customHeight="1" x14ac:dyDescent="0.35">
      <c r="B15" s="27" t="s">
        <v>10</v>
      </c>
      <c r="C15" s="28">
        <v>1950.8</v>
      </c>
      <c r="D15" s="29">
        <v>2229.04</v>
      </c>
      <c r="E15" s="21">
        <v>235.89853620000002</v>
      </c>
      <c r="F15" s="22">
        <f t="shared" si="0"/>
        <v>65.636408712288016</v>
      </c>
      <c r="G15" s="21">
        <v>202.74468480000002</v>
      </c>
      <c r="H15" s="22">
        <f t="shared" si="1"/>
        <v>56.411681098752005</v>
      </c>
      <c r="I15" s="21">
        <v>176.66410200000001</v>
      </c>
      <c r="J15" s="22">
        <f t="shared" si="2"/>
        <v>49.155019740480007</v>
      </c>
      <c r="K15" s="21">
        <v>30.170340000000003</v>
      </c>
      <c r="L15" s="22">
        <f t="shared" si="3"/>
        <v>8.3945954016000019</v>
      </c>
      <c r="M15" s="21">
        <v>49.781061000000001</v>
      </c>
      <c r="N15" s="22">
        <f t="shared" si="4"/>
        <v>13.85108241264</v>
      </c>
      <c r="O15" s="21">
        <v>161.91415800000001</v>
      </c>
      <c r="P15" s="22">
        <f t="shared" si="5"/>
        <v>45.050995321920006</v>
      </c>
      <c r="Q15" s="21">
        <v>213.036123</v>
      </c>
      <c r="R15" s="22">
        <f t="shared" si="6"/>
        <v>59.275170863520003</v>
      </c>
      <c r="S15" s="21">
        <f t="shared" si="7"/>
        <v>1070.2090050000002</v>
      </c>
      <c r="T15" s="23">
        <f t="shared" si="8"/>
        <v>297.77495355120004</v>
      </c>
      <c r="V15" s="24">
        <f t="shared" si="9"/>
        <v>424.73134200000004</v>
      </c>
      <c r="W15" s="25">
        <f t="shared" si="10"/>
        <v>118.17724859808001</v>
      </c>
      <c r="X15" s="26"/>
    </row>
    <row r="16" spans="2:24" ht="65.45" customHeight="1" x14ac:dyDescent="0.35">
      <c r="B16" s="27" t="s">
        <v>11</v>
      </c>
      <c r="C16" s="28">
        <v>1950.8</v>
      </c>
      <c r="D16" s="29">
        <v>2340.04</v>
      </c>
      <c r="E16" s="21">
        <v>15.778361400000001</v>
      </c>
      <c r="F16" s="22">
        <f t="shared" si="0"/>
        <v>6.1415693913360005</v>
      </c>
      <c r="G16" s="21">
        <v>13.560825599999999</v>
      </c>
      <c r="H16" s="22">
        <f t="shared" si="1"/>
        <v>5.2784157565439997</v>
      </c>
      <c r="I16" s="21">
        <v>11.816393999999999</v>
      </c>
      <c r="J16" s="22">
        <f t="shared" si="2"/>
        <v>4.5994132005599999</v>
      </c>
      <c r="K16" s="21">
        <v>2.0179800000000001</v>
      </c>
      <c r="L16" s="22">
        <f t="shared" si="3"/>
        <v>0.78547853519999999</v>
      </c>
      <c r="M16" s="21">
        <v>3.3296669999999997</v>
      </c>
      <c r="N16" s="22">
        <f t="shared" si="4"/>
        <v>1.2960395830799998</v>
      </c>
      <c r="O16" s="21">
        <v>10.829826000000001</v>
      </c>
      <c r="P16" s="22">
        <f t="shared" si="5"/>
        <v>4.2154014722400008</v>
      </c>
      <c r="Q16" s="21">
        <v>14.249180999999998</v>
      </c>
      <c r="R16" s="22">
        <f t="shared" si="6"/>
        <v>5.5463512124399994</v>
      </c>
      <c r="S16" s="21">
        <f t="shared" si="7"/>
        <v>71.582234999999997</v>
      </c>
      <c r="T16" s="23">
        <f t="shared" si="8"/>
        <v>27.862669151399999</v>
      </c>
      <c r="V16" s="24">
        <f t="shared" si="9"/>
        <v>28.408673999999998</v>
      </c>
      <c r="W16" s="25">
        <f t="shared" si="10"/>
        <v>11.05779226776</v>
      </c>
      <c r="X16" s="26"/>
    </row>
    <row r="17" spans="2:24" ht="65.45" customHeight="1" x14ac:dyDescent="0.35">
      <c r="B17" s="27" t="s">
        <v>12</v>
      </c>
      <c r="C17" s="28">
        <v>1950.8</v>
      </c>
      <c r="D17" s="29">
        <v>2294.8199999999997</v>
      </c>
      <c r="E17" s="21">
        <v>24.154783980000001</v>
      </c>
      <c r="F17" s="22">
        <f t="shared" si="0"/>
        <v>8.309728784799594</v>
      </c>
      <c r="G17" s="21">
        <v>20.760001920000001</v>
      </c>
      <c r="H17" s="22">
        <f t="shared" si="1"/>
        <v>7.1418558605183957</v>
      </c>
      <c r="I17" s="21">
        <v>18.089485799999999</v>
      </c>
      <c r="J17" s="22">
        <f t="shared" si="2"/>
        <v>6.223144904915995</v>
      </c>
      <c r="K17" s="21">
        <v>3.089286</v>
      </c>
      <c r="L17" s="22">
        <f t="shared" si="3"/>
        <v>1.0627761697199991</v>
      </c>
      <c r="M17" s="21">
        <v>5.0973218999999999</v>
      </c>
      <c r="N17" s="22">
        <f t="shared" si="4"/>
        <v>1.7535806800379987</v>
      </c>
      <c r="O17" s="21">
        <v>16.579168200000002</v>
      </c>
      <c r="P17" s="22">
        <f t="shared" si="5"/>
        <v>5.7035654441639965</v>
      </c>
      <c r="Q17" s="21">
        <v>21.813791699999999</v>
      </c>
      <c r="R17" s="22">
        <f t="shared" si="6"/>
        <v>7.5043806206339942</v>
      </c>
      <c r="S17" s="21">
        <f t="shared" si="7"/>
        <v>109.58383949999998</v>
      </c>
      <c r="T17" s="23">
        <f t="shared" si="8"/>
        <v>37.699032464789973</v>
      </c>
      <c r="V17" s="24">
        <f t="shared" si="9"/>
        <v>43.490281800000005</v>
      </c>
      <c r="W17" s="25">
        <f t="shared" si="10"/>
        <v>14.961526744835989</v>
      </c>
      <c r="X17" s="26"/>
    </row>
    <row r="18" spans="2:24" ht="49.15" customHeight="1" thickBot="1" x14ac:dyDescent="0.4">
      <c r="B18" s="30" t="s">
        <v>23</v>
      </c>
      <c r="C18" s="31"/>
      <c r="D18" s="32"/>
      <c r="E18" s="33">
        <f t="shared" ref="E18:R18" si="11">SUM(E5:E17)</f>
        <v>10017.392558826001</v>
      </c>
      <c r="F18" s="34">
        <f t="shared" si="11"/>
        <v>4223.6766657203243</v>
      </c>
      <c r="G18" s="35">
        <f t="shared" si="11"/>
        <v>8609.5197095040003</v>
      </c>
      <c r="H18" s="36">
        <f t="shared" si="11"/>
        <v>3630.0691309189306</v>
      </c>
      <c r="I18" s="37">
        <f t="shared" si="11"/>
        <v>7502.0120484600002</v>
      </c>
      <c r="J18" s="38">
        <f t="shared" si="11"/>
        <v>3163.1058730064096</v>
      </c>
      <c r="K18" s="39">
        <f t="shared" si="11"/>
        <v>1281.1785282000001</v>
      </c>
      <c r="L18" s="38">
        <f t="shared" si="11"/>
        <v>540.18885876769821</v>
      </c>
      <c r="M18" s="37">
        <f t="shared" si="11"/>
        <v>2113.9445715300008</v>
      </c>
      <c r="N18" s="38">
        <f t="shared" si="11"/>
        <v>891.31161696670165</v>
      </c>
      <c r="O18" s="37">
        <f t="shared" si="11"/>
        <v>6875.6581013400009</v>
      </c>
      <c r="P18" s="38">
        <f t="shared" si="11"/>
        <v>2899.013542053312</v>
      </c>
      <c r="Q18" s="37">
        <f t="shared" si="11"/>
        <v>9046.5439407899994</v>
      </c>
      <c r="R18" s="38">
        <f t="shared" si="11"/>
        <v>3814.3335527430236</v>
      </c>
      <c r="S18" s="33">
        <f t="shared" si="7"/>
        <v>45446.249458650003</v>
      </c>
      <c r="T18" s="40">
        <f t="shared" si="8"/>
        <v>19161.6992401764</v>
      </c>
      <c r="V18" s="24">
        <f>SUM(V5:V17)</f>
        <v>18036.146613659996</v>
      </c>
      <c r="W18" s="25">
        <f>V3</f>
        <v>0</v>
      </c>
      <c r="X18" s="26"/>
    </row>
    <row r="19" spans="2:24" x14ac:dyDescent="0.35">
      <c r="V19" s="15"/>
      <c r="W19" s="26"/>
      <c r="X19" s="26"/>
    </row>
    <row r="20" spans="2:24" x14ac:dyDescent="0.35">
      <c r="P20" s="25"/>
      <c r="R20" s="25">
        <f>R18+P18+N18</f>
        <v>7604.6587117630379</v>
      </c>
      <c r="V20" s="15"/>
    </row>
    <row r="21" spans="2:24" x14ac:dyDescent="0.35">
      <c r="B21" s="14" t="s">
        <v>25</v>
      </c>
      <c r="G21" s="14" t="s">
        <v>26</v>
      </c>
      <c r="P21" s="25"/>
      <c r="V21" s="15"/>
    </row>
    <row r="22" spans="2:24" x14ac:dyDescent="0.35">
      <c r="V22" s="15"/>
    </row>
    <row r="23" spans="2:24" x14ac:dyDescent="0.35">
      <c r="P23" s="25"/>
    </row>
    <row r="24" spans="2:24" x14ac:dyDescent="0.35">
      <c r="V24" s="14">
        <v>7604658.4634000016</v>
      </c>
    </row>
  </sheetData>
  <mergeCells count="13">
    <mergeCell ref="S3:T3"/>
    <mergeCell ref="B1:T1"/>
    <mergeCell ref="B2:T2"/>
    <mergeCell ref="I3:J3"/>
    <mergeCell ref="K3:L3"/>
    <mergeCell ref="M3:N3"/>
    <mergeCell ref="O3:P3"/>
    <mergeCell ref="Q3:R3"/>
    <mergeCell ref="D3:D4"/>
    <mergeCell ref="C3:C4"/>
    <mergeCell ref="B3:B4"/>
    <mergeCell ref="E3:F3"/>
    <mergeCell ref="G3:H3"/>
  </mergeCells>
  <pageMargins left="0.11811023622047245" right="0.11811023622047245" top="0.74803149606299213" bottom="0.74803149606299213" header="0.31496062992125984" footer="0.31496062992125984"/>
  <pageSetup paperSize="9" scale="4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2021-11-16T08:35:45Z</cp:lastPrinted>
  <dcterms:created xsi:type="dcterms:W3CDTF">2015-06-05T18:19:34Z</dcterms:created>
  <dcterms:modified xsi:type="dcterms:W3CDTF">2021-11-23T14:13:40Z</dcterms:modified>
</cp:coreProperties>
</file>